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95" windowHeight="9465" activeTab="0"/>
  </bookViews>
  <sheets>
    <sheet name="Feuil1" sheetId="1" r:id="rId1"/>
  </sheets>
  <definedNames>
    <definedName name="_xlnm.Print_Area" localSheetId="0">'Feuil1'!$1:$90</definedName>
  </definedNames>
  <calcPr fullCalcOnLoad="1"/>
</workbook>
</file>

<file path=xl/sharedStrings.xml><?xml version="1.0" encoding="utf-8"?>
<sst xmlns="http://schemas.openxmlformats.org/spreadsheetml/2006/main" count="321" uniqueCount="78">
  <si>
    <t>Mûre sauvage</t>
  </si>
  <si>
    <t>Prune Reine-Claude</t>
  </si>
  <si>
    <t>Prune Mirabelle</t>
  </si>
  <si>
    <t>Eglantine</t>
  </si>
  <si>
    <t xml:space="preserve">grand pot </t>
  </si>
  <si>
    <t>Tarifs</t>
  </si>
  <si>
    <t>petit pot 230g</t>
  </si>
  <si>
    <t>grand pot 430g</t>
  </si>
  <si>
    <t>Petit      pot</t>
  </si>
  <si>
    <t>Sureau</t>
  </si>
  <si>
    <t>Nombre TOTAL</t>
  </si>
  <si>
    <t>MONTANT</t>
  </si>
  <si>
    <t>Raisin noir</t>
  </si>
  <si>
    <t>Poire</t>
  </si>
  <si>
    <t>épuisé</t>
  </si>
  <si>
    <t>TOTAL  des  CONFITURES</t>
  </si>
  <si>
    <t>TOTAL  des  SIROPS</t>
  </si>
  <si>
    <t>TOTAL  de  la  COMMANDE</t>
  </si>
  <si>
    <t>Crème de marrons NATURE</t>
  </si>
  <si>
    <r>
      <t>CONFITURES</t>
    </r>
    <r>
      <rPr>
        <sz val="11"/>
        <rFont val="Comic Sans MS"/>
        <family val="4"/>
      </rPr>
      <t xml:space="preserve">          </t>
    </r>
    <r>
      <rPr>
        <sz val="9"/>
        <rFont val="Comic Sans MS"/>
        <family val="4"/>
      </rPr>
      <t xml:space="preserve"> </t>
    </r>
    <r>
      <rPr>
        <sz val="10"/>
        <rFont val="Comic Sans MS"/>
        <family val="4"/>
      </rPr>
      <t>(triées par prix)</t>
    </r>
  </si>
  <si>
    <t>TOTAL  Confitures</t>
  </si>
  <si>
    <t>TOTAL  sirops</t>
  </si>
  <si>
    <t>règlement :</t>
  </si>
  <si>
    <t>remarques</t>
  </si>
  <si>
    <t xml:space="preserve">ordre du chèque : </t>
  </si>
  <si>
    <t>au début de chaque mois</t>
  </si>
  <si>
    <t>Patrick GALLOT</t>
  </si>
  <si>
    <t>Encaissement :</t>
  </si>
  <si>
    <t>signature :</t>
  </si>
  <si>
    <t>Crème de marrons VANILLE</t>
  </si>
  <si>
    <t>Cerise</t>
  </si>
  <si>
    <r>
      <t>SIROPS</t>
    </r>
    <r>
      <rPr>
        <sz val="11"/>
        <rFont val="Comic Sans MS"/>
        <family val="4"/>
      </rPr>
      <t xml:space="preserve">          </t>
    </r>
    <r>
      <rPr>
        <sz val="9"/>
        <rFont val="Comic Sans MS"/>
        <family val="4"/>
      </rPr>
      <t xml:space="preserve"> </t>
    </r>
    <r>
      <rPr>
        <sz val="10"/>
        <rFont val="Comic Sans MS"/>
        <family val="4"/>
      </rPr>
      <t>(triés par prix)</t>
    </r>
  </si>
  <si>
    <t>50 cl</t>
  </si>
  <si>
    <t>25 cl</t>
  </si>
  <si>
    <t>Menthe</t>
  </si>
  <si>
    <t>Petite prune jaune</t>
  </si>
  <si>
    <t>ORGANISATION DES DISTRIBUTIONS et PAIEMENTS</t>
  </si>
  <si>
    <t>Nom-Prénom : ___________________________________</t>
  </si>
  <si>
    <t xml:space="preserve"> </t>
  </si>
  <si>
    <t>PRODUITS PROPOSES PAR Patrick GALLOT</t>
  </si>
  <si>
    <t>(barrer selon le règlement souhaité)</t>
  </si>
  <si>
    <t>Fraise</t>
  </si>
  <si>
    <t>Framboise</t>
  </si>
  <si>
    <t>1 chèque  /  6 chèques  /  en espèces   pour le total de la commande</t>
  </si>
  <si>
    <t>Orange et citron aux pissenlits</t>
  </si>
  <si>
    <t>Cramaillotte</t>
  </si>
  <si>
    <t>Prune Rouge</t>
  </si>
  <si>
    <t>Nèfle</t>
  </si>
  <si>
    <t>Petits fruits rouges</t>
  </si>
  <si>
    <t>CONFITURES / SIROPS</t>
  </si>
  <si>
    <t>Petite prune rouge</t>
  </si>
  <si>
    <t>Cassis</t>
  </si>
  <si>
    <t>Groseille</t>
  </si>
  <si>
    <t>Fraise à la menthe</t>
  </si>
  <si>
    <t>Tayberry</t>
  </si>
  <si>
    <t>Aubépine</t>
  </si>
  <si>
    <t xml:space="preserve">TUTEUR  :  </t>
  </si>
  <si>
    <t>Gelée Fleur d'acacia</t>
  </si>
  <si>
    <t>Gelée Fleur de sureau</t>
  </si>
  <si>
    <t>Cornouille</t>
  </si>
  <si>
    <t>Acacia</t>
  </si>
  <si>
    <t>nouvelle production : commande jusqu'à la prochaine saison</t>
  </si>
  <si>
    <t>pas de commande après la nouvelle production</t>
  </si>
  <si>
    <t>Gelée de coing</t>
  </si>
  <si>
    <t>Pêche de vigne</t>
  </si>
  <si>
    <t>Mail :</t>
  </si>
  <si>
    <t>Comment remplir le tableau :</t>
  </si>
  <si>
    <t>==&gt;  j'indique le nombre de pots ou de bouteilles dans les cases blanches ou jaunes.</t>
  </si>
  <si>
    <t>Case blanche : commande sur stock</t>
  </si>
  <si>
    <r>
      <t xml:space="preserve">Coing       </t>
    </r>
    <r>
      <rPr>
        <sz val="14"/>
        <color indexed="8"/>
        <rFont val="Comic Sans MS"/>
        <family val="4"/>
      </rPr>
      <t>(1 seul petit pot)</t>
    </r>
  </si>
  <si>
    <t>Cerise à la menthe</t>
  </si>
  <si>
    <r>
      <t xml:space="preserve">Mûre              </t>
    </r>
    <r>
      <rPr>
        <sz val="14"/>
        <color indexed="8"/>
        <rFont val="Comic Sans MS"/>
        <family val="4"/>
      </rPr>
      <t xml:space="preserve"> (2 grands pots)</t>
    </r>
  </si>
  <si>
    <r>
      <t xml:space="preserve">Mûre-platane noire   </t>
    </r>
    <r>
      <rPr>
        <sz val="14"/>
        <color indexed="8"/>
        <rFont val="Comic Sans MS"/>
        <family val="4"/>
      </rPr>
      <t xml:space="preserve"> (1 seul pot)</t>
    </r>
  </si>
  <si>
    <t>Tomate verte</t>
  </si>
  <si>
    <t>NOM &amp; Prénom</t>
  </si>
  <si>
    <t>………………………………………………………</t>
  </si>
  <si>
    <t>…………………………………………………</t>
  </si>
  <si>
    <t>période : de MAI   à   OCTOBRE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</si>
</sst>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#,##0.00\ &quot;€&quot;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0"/>
    </font>
    <font>
      <b/>
      <sz val="10"/>
      <name val="Arial"/>
      <family val="2"/>
    </font>
    <font>
      <b/>
      <sz val="10"/>
      <color indexed="10"/>
      <name val="Comic Sans MS"/>
      <family val="4"/>
    </font>
    <font>
      <b/>
      <sz val="11"/>
      <color indexed="10"/>
      <name val="Calibri"/>
      <family val="0"/>
    </font>
    <font>
      <sz val="16"/>
      <color indexed="8"/>
      <name val="Calibri"/>
      <family val="0"/>
    </font>
    <font>
      <sz val="10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12"/>
      <color indexed="8"/>
      <name val="Comic Sans MS"/>
      <family val="4"/>
    </font>
    <font>
      <sz val="14"/>
      <color indexed="8"/>
      <name val="Comic Sans MS"/>
      <family val="4"/>
    </font>
    <font>
      <sz val="16"/>
      <color indexed="10"/>
      <name val="Comic Sans MS"/>
      <family val="4"/>
    </font>
    <font>
      <sz val="14"/>
      <color indexed="10"/>
      <name val="Calibri"/>
      <family val="0"/>
    </font>
    <font>
      <sz val="16"/>
      <color indexed="10"/>
      <name val="Calibri"/>
      <family val="0"/>
    </font>
    <font>
      <sz val="14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9"/>
      <color indexed="8"/>
      <name val="Comic Sans MS"/>
      <family val="4"/>
    </font>
    <font>
      <b/>
      <sz val="10"/>
      <color indexed="10"/>
      <name val="Calibri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Calibri"/>
      <family val="0"/>
    </font>
    <font>
      <sz val="16"/>
      <name val="Arial"/>
      <family val="2"/>
    </font>
    <font>
      <sz val="8"/>
      <name val="Tahoma"/>
      <family val="2"/>
    </font>
    <font>
      <b/>
      <u val="single"/>
      <sz val="16"/>
      <name val="Book Antiqua"/>
      <family val="1"/>
    </font>
    <font>
      <sz val="12"/>
      <name val="Arial"/>
      <family val="2"/>
    </font>
    <font>
      <b/>
      <u val="single"/>
      <sz val="14"/>
      <name val="Book Antiqua"/>
      <family val="1"/>
    </font>
    <font>
      <b/>
      <u val="single"/>
      <sz val="14"/>
      <name val="Calibri"/>
      <family val="2"/>
    </font>
    <font>
      <sz val="18"/>
      <color indexed="8"/>
      <name val="Calibri"/>
      <family val="2"/>
    </font>
    <font>
      <sz val="18"/>
      <color indexed="8"/>
      <name val="Comic Sans MS"/>
      <family val="4"/>
    </font>
    <font>
      <sz val="18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omic Sans MS"/>
      <family val="4"/>
    </font>
    <font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 diagonalUp="1" diagonalDown="1">
      <left style="hair"/>
      <right style="hair"/>
      <top style="hair"/>
      <bottom style="hair"/>
      <diagonal style="hair"/>
    </border>
    <border>
      <left style="medium"/>
      <right style="thin"/>
      <top>
        <color indexed="63"/>
      </top>
      <bottom style="hair"/>
    </border>
    <border diagonalUp="1" diagonalDown="1">
      <left style="medium"/>
      <right style="thin"/>
      <top style="hair"/>
      <bottom style="hair"/>
      <diagonal style="thin"/>
    </border>
    <border diagonalUp="1" diagonalDown="1">
      <left style="thin"/>
      <right style="medium"/>
      <top style="hair"/>
      <bottom style="hair"/>
      <diagonal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1" fillId="20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7" fontId="21" fillId="20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1" fontId="24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9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9" fillId="0" borderId="11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16" fontId="30" fillId="0" borderId="22" xfId="0" applyNumberFormat="1" applyFont="1" applyBorder="1" applyAlignment="1" applyProtection="1">
      <alignment horizontal="left"/>
      <protection/>
    </xf>
    <xf numFmtId="16" fontId="31" fillId="0" borderId="23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/>
      <protection/>
    </xf>
    <xf numFmtId="16" fontId="31" fillId="0" borderId="24" xfId="0" applyNumberFormat="1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7" fontId="27" fillId="0" borderId="27" xfId="0" applyNumberFormat="1" applyFont="1" applyBorder="1" applyAlignment="1" applyProtection="1">
      <alignment horizontal="center"/>
      <protection/>
    </xf>
    <xf numFmtId="167" fontId="27" fillId="0" borderId="28" xfId="0" applyNumberFormat="1" applyFont="1" applyBorder="1" applyAlignment="1" applyProtection="1">
      <alignment horizontal="center"/>
      <protection/>
    </xf>
    <xf numFmtId="1" fontId="27" fillId="0" borderId="29" xfId="0" applyNumberFormat="1" applyFont="1" applyBorder="1" applyAlignment="1" applyProtection="1">
      <alignment horizontal="center"/>
      <protection/>
    </xf>
    <xf numFmtId="1" fontId="27" fillId="0" borderId="30" xfId="0" applyNumberFormat="1" applyFont="1" applyBorder="1" applyAlignment="1" applyProtection="1">
      <alignment horizontal="center"/>
      <protection/>
    </xf>
    <xf numFmtId="1" fontId="27" fillId="0" borderId="31" xfId="0" applyNumberFormat="1" applyFont="1" applyBorder="1" applyAlignment="1" applyProtection="1">
      <alignment horizontal="center"/>
      <protection/>
    </xf>
    <xf numFmtId="167" fontId="0" fillId="0" borderId="12" xfId="0" applyNumberFormat="1" applyBorder="1" applyAlignment="1" applyProtection="1">
      <alignment/>
      <protection/>
    </xf>
    <xf numFmtId="167" fontId="0" fillId="0" borderId="13" xfId="0" applyNumberForma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167" fontId="28" fillId="0" borderId="34" xfId="0" applyNumberFormat="1" applyFont="1" applyBorder="1" applyAlignment="1" applyProtection="1">
      <alignment horizontal="center"/>
      <protection/>
    </xf>
    <xf numFmtId="167" fontId="28" fillId="0" borderId="35" xfId="0" applyNumberFormat="1" applyFont="1" applyBorder="1" applyAlignment="1" applyProtection="1">
      <alignment horizontal="center"/>
      <protection/>
    </xf>
    <xf numFmtId="167" fontId="28" fillId="0" borderId="35" xfId="0" applyNumberFormat="1" applyFont="1" applyBorder="1" applyAlignment="1" applyProtection="1">
      <alignment horizontal="center" wrapText="1"/>
      <protection/>
    </xf>
    <xf numFmtId="167" fontId="28" fillId="0" borderId="36" xfId="0" applyNumberFormat="1" applyFont="1" applyBorder="1" applyAlignment="1" applyProtection="1">
      <alignment horizontal="center"/>
      <protection/>
    </xf>
    <xf numFmtId="167" fontId="28" fillId="0" borderId="37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1" fontId="27" fillId="0" borderId="0" xfId="0" applyNumberFormat="1" applyFont="1" applyBorder="1" applyAlignment="1" applyProtection="1">
      <alignment horizontal="center"/>
      <protection/>
    </xf>
    <xf numFmtId="167" fontId="28" fillId="0" borderId="0" xfId="0" applyNumberFormat="1" applyFont="1" applyBorder="1" applyAlignment="1" applyProtection="1">
      <alignment horizontal="center"/>
      <protection/>
    </xf>
    <xf numFmtId="167" fontId="21" fillId="0" borderId="0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39" fillId="0" borderId="1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9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" fontId="33" fillId="0" borderId="26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/>
      <protection/>
    </xf>
    <xf numFmtId="0" fontId="38" fillId="0" borderId="26" xfId="0" applyFont="1" applyBorder="1" applyAlignment="1" applyProtection="1">
      <alignment horizontal="left"/>
      <protection/>
    </xf>
    <xf numFmtId="0" fontId="34" fillId="0" borderId="26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167" fontId="0" fillId="0" borderId="14" xfId="0" applyNumberFormat="1" applyBorder="1" applyAlignment="1" applyProtection="1">
      <alignment/>
      <protection/>
    </xf>
    <xf numFmtId="167" fontId="28" fillId="0" borderId="41" xfId="0" applyNumberFormat="1" applyFont="1" applyBorder="1" applyAlignment="1" applyProtection="1">
      <alignment horizontal="center"/>
      <protection/>
    </xf>
    <xf numFmtId="167" fontId="28" fillId="0" borderId="42" xfId="0" applyNumberFormat="1" applyFont="1" applyBorder="1" applyAlignment="1" applyProtection="1">
      <alignment horizontal="center"/>
      <protection/>
    </xf>
    <xf numFmtId="167" fontId="28" fillId="0" borderId="43" xfId="0" applyNumberFormat="1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center"/>
      <protection/>
    </xf>
    <xf numFmtId="1" fontId="27" fillId="0" borderId="45" xfId="0" applyNumberFormat="1" applyFont="1" applyBorder="1" applyAlignment="1" applyProtection="1">
      <alignment horizontal="center"/>
      <protection/>
    </xf>
    <xf numFmtId="167" fontId="28" fillId="0" borderId="42" xfId="0" applyNumberFormat="1" applyFont="1" applyBorder="1" applyAlignment="1" applyProtection="1">
      <alignment horizontal="center" wrapText="1"/>
      <protection/>
    </xf>
    <xf numFmtId="167" fontId="21" fillId="20" borderId="46" xfId="0" applyNumberFormat="1" applyFont="1" applyFill="1" applyBorder="1" applyAlignment="1" applyProtection="1">
      <alignment/>
      <protection/>
    </xf>
    <xf numFmtId="1" fontId="28" fillId="0" borderId="47" xfId="0" applyNumberFormat="1" applyFont="1" applyBorder="1" applyAlignment="1" applyProtection="1">
      <alignment horizontal="center"/>
      <protection locked="0"/>
    </xf>
    <xf numFmtId="1" fontId="28" fillId="0" borderId="29" xfId="0" applyNumberFormat="1" applyFont="1" applyBorder="1" applyAlignment="1" applyProtection="1">
      <alignment horizontal="center"/>
      <protection locked="0"/>
    </xf>
    <xf numFmtId="1" fontId="28" fillId="0" borderId="42" xfId="0" applyNumberFormat="1" applyFont="1" applyBorder="1" applyAlignment="1" applyProtection="1">
      <alignment horizontal="center"/>
      <protection locked="0"/>
    </xf>
    <xf numFmtId="1" fontId="28" fillId="0" borderId="48" xfId="0" applyNumberFormat="1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/>
      <protection/>
    </xf>
    <xf numFmtId="1" fontId="35" fillId="0" borderId="29" xfId="0" applyNumberFormat="1" applyFont="1" applyFill="1" applyBorder="1" applyAlignment="1" applyProtection="1">
      <alignment horizontal="center"/>
      <protection/>
    </xf>
    <xf numFmtId="1" fontId="35" fillId="0" borderId="42" xfId="0" applyNumberFormat="1" applyFont="1" applyFill="1" applyBorder="1" applyAlignment="1" applyProtection="1">
      <alignment horizontal="center"/>
      <protection/>
    </xf>
    <xf numFmtId="167" fontId="28" fillId="0" borderId="37" xfId="0" applyNumberFormat="1" applyFont="1" applyBorder="1" applyAlignment="1" applyProtection="1">
      <alignment horizontal="center" wrapText="1"/>
      <protection/>
    </xf>
    <xf numFmtId="1" fontId="28" fillId="0" borderId="49" xfId="0" applyNumberFormat="1" applyFont="1" applyBorder="1" applyAlignment="1" applyProtection="1">
      <alignment horizontal="center"/>
      <protection locked="0"/>
    </xf>
    <xf numFmtId="1" fontId="28" fillId="0" borderId="44" xfId="0" applyNumberFormat="1" applyFont="1" applyBorder="1" applyAlignment="1" applyProtection="1">
      <alignment horizontal="center"/>
      <protection locked="0"/>
    </xf>
    <xf numFmtId="167" fontId="28" fillId="0" borderId="39" xfId="0" applyNumberFormat="1" applyFont="1" applyBorder="1" applyAlignment="1" applyProtection="1">
      <alignment horizontal="center"/>
      <protection/>
    </xf>
    <xf numFmtId="1" fontId="35" fillId="20" borderId="29" xfId="0" applyNumberFormat="1" applyFont="1" applyFill="1" applyBorder="1" applyAlignment="1" applyProtection="1">
      <alignment horizontal="center"/>
      <protection/>
    </xf>
    <xf numFmtId="1" fontId="35" fillId="20" borderId="42" xfId="0" applyNumberFormat="1" applyFont="1" applyFill="1" applyBorder="1" applyAlignment="1" applyProtection="1">
      <alignment horizontal="center"/>
      <protection/>
    </xf>
    <xf numFmtId="2" fontId="27" fillId="0" borderId="45" xfId="0" applyNumberFormat="1" applyFont="1" applyBorder="1" applyAlignment="1" applyProtection="1">
      <alignment horizontal="center"/>
      <protection/>
    </xf>
    <xf numFmtId="1" fontId="27" fillId="0" borderId="50" xfId="0" applyNumberFormat="1" applyFont="1" applyBorder="1" applyAlignment="1" applyProtection="1">
      <alignment horizontal="center"/>
      <protection/>
    </xf>
    <xf numFmtId="167" fontId="27" fillId="0" borderId="51" xfId="0" applyNumberFormat="1" applyFont="1" applyBorder="1" applyAlignment="1" applyProtection="1">
      <alignment horizontal="center"/>
      <protection/>
    </xf>
    <xf numFmtId="1" fontId="27" fillId="0" borderId="52" xfId="0" applyNumberFormat="1" applyFont="1" applyBorder="1" applyAlignment="1" applyProtection="1">
      <alignment horizontal="center"/>
      <protection/>
    </xf>
    <xf numFmtId="167" fontId="28" fillId="0" borderId="53" xfId="0" applyNumberFormat="1" applyFont="1" applyBorder="1" applyAlignment="1" applyProtection="1">
      <alignment horizontal="center"/>
      <protection/>
    </xf>
    <xf numFmtId="1" fontId="37" fillId="0" borderId="0" xfId="0" applyNumberFormat="1" applyFont="1" applyFill="1" applyBorder="1" applyAlignment="1">
      <alignment horizontal="center"/>
    </xf>
    <xf numFmtId="1" fontId="27" fillId="0" borderId="49" xfId="0" applyNumberFormat="1" applyFont="1" applyBorder="1" applyAlignment="1" applyProtection="1">
      <alignment horizontal="center"/>
      <protection/>
    </xf>
    <xf numFmtId="167" fontId="28" fillId="0" borderId="54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35" fillId="20" borderId="55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" fontId="47" fillId="24" borderId="29" xfId="0" applyNumberFormat="1" applyFont="1" applyFill="1" applyBorder="1" applyAlignment="1" applyProtection="1">
      <alignment horizontal="left"/>
      <protection locked="0"/>
    </xf>
    <xf numFmtId="0" fontId="46" fillId="0" borderId="56" xfId="0" applyFont="1" applyBorder="1" applyAlignment="1" applyProtection="1">
      <alignment horizontal="left"/>
      <protection/>
    </xf>
    <xf numFmtId="0" fontId="46" fillId="0" borderId="56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67" fontId="28" fillId="0" borderId="34" xfId="0" applyNumberFormat="1" applyFont="1" applyBorder="1" applyAlignment="1" applyProtection="1">
      <alignment horizontal="center" wrapText="1"/>
      <protection/>
    </xf>
    <xf numFmtId="167" fontId="28" fillId="0" borderId="41" xfId="0" applyNumberFormat="1" applyFont="1" applyBorder="1" applyAlignment="1" applyProtection="1">
      <alignment horizontal="center" wrapText="1"/>
      <protection/>
    </xf>
    <xf numFmtId="1" fontId="28" fillId="0" borderId="41" xfId="0" applyNumberFormat="1" applyFont="1" applyBorder="1" applyAlignment="1" applyProtection="1">
      <alignment horizontal="center"/>
      <protection locked="0"/>
    </xf>
    <xf numFmtId="1" fontId="35" fillId="0" borderId="57" xfId="0" applyNumberFormat="1" applyFont="1" applyFill="1" applyBorder="1" applyAlignment="1" applyProtection="1">
      <alignment horizontal="center"/>
      <protection/>
    </xf>
    <xf numFmtId="1" fontId="35" fillId="0" borderId="54" xfId="0" applyNumberFormat="1" applyFont="1" applyFill="1" applyBorder="1" applyAlignment="1" applyProtection="1">
      <alignment horizontal="center"/>
      <protection/>
    </xf>
    <xf numFmtId="1" fontId="28" fillId="24" borderId="29" xfId="0" applyNumberFormat="1" applyFont="1" applyFill="1" applyBorder="1" applyAlignment="1" applyProtection="1">
      <alignment horizontal="center"/>
      <protection locked="0"/>
    </xf>
    <xf numFmtId="1" fontId="28" fillId="24" borderId="42" xfId="0" applyNumberFormat="1" applyFont="1" applyFill="1" applyBorder="1" applyAlignment="1" applyProtection="1">
      <alignment horizontal="center"/>
      <protection locked="0"/>
    </xf>
    <xf numFmtId="1" fontId="28" fillId="0" borderId="58" xfId="0" applyNumberFormat="1" applyFont="1" applyBorder="1" applyAlignment="1" applyProtection="1">
      <alignment horizontal="center"/>
      <protection/>
    </xf>
    <xf numFmtId="1" fontId="28" fillId="0" borderId="59" xfId="0" applyNumberFormat="1" applyFont="1" applyBorder="1" applyAlignment="1" applyProtection="1">
      <alignment horizontal="center"/>
      <protection/>
    </xf>
    <xf numFmtId="1" fontId="28" fillId="24" borderId="47" xfId="0" applyNumberFormat="1" applyFont="1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wrapText="1"/>
      <protection/>
    </xf>
    <xf numFmtId="0" fontId="42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1" fontId="45" fillId="0" borderId="19" xfId="0" applyNumberFormat="1" applyFont="1" applyFill="1" applyBorder="1" applyAlignment="1" applyProtection="1">
      <alignment horizontal="center"/>
      <protection/>
    </xf>
    <xf numFmtId="1" fontId="45" fillId="0" borderId="25" xfId="0" applyNumberFormat="1" applyFont="1" applyFill="1" applyBorder="1" applyAlignment="1" applyProtection="1">
      <alignment horizontal="center"/>
      <protection/>
    </xf>
    <xf numFmtId="1" fontId="45" fillId="0" borderId="38" xfId="0" applyNumberFormat="1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left"/>
    </xf>
    <xf numFmtId="0" fontId="40" fillId="0" borderId="61" xfId="0" applyFont="1" applyBorder="1" applyAlignment="1">
      <alignment horizontal="center" vertical="top" wrapText="1"/>
    </xf>
    <xf numFmtId="0" fontId="40" fillId="0" borderId="62" xfId="0" applyFont="1" applyBorder="1" applyAlignment="1">
      <alignment horizontal="center" vertical="top" wrapText="1"/>
    </xf>
    <xf numFmtId="0" fontId="40" fillId="0" borderId="63" xfId="0" applyFont="1" applyBorder="1" applyAlignment="1">
      <alignment horizontal="center" vertical="top" wrapText="1"/>
    </xf>
    <xf numFmtId="0" fontId="40" fillId="0" borderId="64" xfId="0" applyFont="1" applyBorder="1" applyAlignment="1">
      <alignment horizontal="center" vertical="top" wrapText="1"/>
    </xf>
    <xf numFmtId="0" fontId="40" fillId="0" borderId="65" xfId="0" applyFont="1" applyBorder="1" applyAlignment="1">
      <alignment horizontal="center" vertical="top" wrapText="1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6" fillId="0" borderId="35" xfId="0" applyFont="1" applyBorder="1" applyAlignment="1" applyProtection="1">
      <alignment/>
      <protection/>
    </xf>
    <xf numFmtId="0" fontId="46" fillId="0" borderId="48" xfId="0" applyFont="1" applyBorder="1" applyAlignment="1" applyProtection="1">
      <alignment/>
      <protection/>
    </xf>
    <xf numFmtId="1" fontId="47" fillId="24" borderId="48" xfId="0" applyNumberFormat="1" applyFont="1" applyFill="1" applyBorder="1" applyAlignment="1" applyProtection="1">
      <alignment horizontal="left"/>
      <protection locked="0"/>
    </xf>
    <xf numFmtId="16" fontId="49" fillId="0" borderId="66" xfId="0" applyNumberFormat="1" applyFont="1" applyBorder="1" applyAlignment="1" applyProtection="1">
      <alignment horizontal="center"/>
      <protection/>
    </xf>
    <xf numFmtId="16" fontId="49" fillId="0" borderId="67" xfId="0" applyNumberFormat="1" applyFont="1" applyBorder="1" applyAlignment="1" applyProtection="1">
      <alignment horizontal="center"/>
      <protection/>
    </xf>
    <xf numFmtId="16" fontId="50" fillId="0" borderId="66" xfId="0" applyNumberFormat="1" applyFont="1" applyBorder="1" applyAlignment="1" applyProtection="1">
      <alignment horizontal="center"/>
      <protection/>
    </xf>
    <xf numFmtId="16" fontId="50" fillId="0" borderId="67" xfId="0" applyNumberFormat="1" applyFont="1" applyBorder="1" applyAlignment="1" applyProtection="1">
      <alignment horizontal="center"/>
      <protection/>
    </xf>
    <xf numFmtId="16" fontId="50" fillId="0" borderId="68" xfId="0" applyNumberFormat="1" applyFont="1" applyBorder="1" applyAlignment="1" applyProtection="1">
      <alignment horizontal="center"/>
      <protection/>
    </xf>
    <xf numFmtId="16" fontId="50" fillId="0" borderId="69" xfId="0" applyNumberFormat="1" applyFont="1" applyBorder="1" applyAlignment="1" applyProtection="1">
      <alignment horizontal="center"/>
      <protection/>
    </xf>
    <xf numFmtId="16" fontId="51" fillId="0" borderId="68" xfId="0" applyNumberFormat="1" applyFont="1" applyBorder="1" applyAlignment="1" applyProtection="1">
      <alignment horizontal="center"/>
      <protection/>
    </xf>
    <xf numFmtId="16" fontId="51" fillId="0" borderId="69" xfId="0" applyNumberFormat="1" applyFont="1" applyBorder="1" applyAlignment="1" applyProtection="1">
      <alignment horizontal="center"/>
      <protection/>
    </xf>
    <xf numFmtId="0" fontId="52" fillId="0" borderId="70" xfId="0" applyFont="1" applyBorder="1" applyAlignment="1" applyProtection="1">
      <alignment horizontal="left"/>
      <protection/>
    </xf>
    <xf numFmtId="0" fontId="52" fillId="0" borderId="27" xfId="0" applyFont="1" applyBorder="1" applyAlignment="1" applyProtection="1">
      <alignment horizontal="left"/>
      <protection/>
    </xf>
    <xf numFmtId="0" fontId="52" fillId="0" borderId="28" xfId="0" applyFont="1" applyBorder="1" applyAlignment="1" applyProtection="1">
      <alignment horizontal="left" wrapText="1"/>
      <protection/>
    </xf>
    <xf numFmtId="1" fontId="35" fillId="20" borderId="49" xfId="0" applyNumberFormat="1" applyFont="1" applyFill="1" applyBorder="1" applyAlignment="1" applyProtection="1">
      <alignment horizontal="center"/>
      <protection/>
    </xf>
    <xf numFmtId="0" fontId="52" fillId="0" borderId="71" xfId="0" applyFont="1" applyBorder="1" applyAlignment="1" applyProtection="1">
      <alignment horizontal="left"/>
      <protection/>
    </xf>
    <xf numFmtId="0" fontId="52" fillId="0" borderId="27" xfId="0" applyFont="1" applyBorder="1" applyAlignment="1" applyProtection="1">
      <alignment horizontal="left" wrapText="1"/>
      <protection/>
    </xf>
    <xf numFmtId="0" fontId="52" fillId="0" borderId="72" xfId="0" applyFont="1" applyFill="1" applyBorder="1" applyAlignment="1" applyProtection="1">
      <alignment horizontal="left"/>
      <protection/>
    </xf>
    <xf numFmtId="0" fontId="52" fillId="0" borderId="28" xfId="0" applyFont="1" applyBorder="1" applyAlignment="1" applyProtection="1">
      <alignment horizontal="left"/>
      <protection/>
    </xf>
    <xf numFmtId="1" fontId="28" fillId="24" borderId="57" xfId="0" applyNumberFormat="1" applyFont="1" applyFill="1" applyBorder="1" applyAlignment="1" applyProtection="1">
      <alignment horizontal="center"/>
      <protection locked="0"/>
    </xf>
    <xf numFmtId="1" fontId="28" fillId="24" borderId="54" xfId="0" applyNumberFormat="1" applyFont="1" applyFill="1" applyBorder="1" applyAlignment="1" applyProtection="1">
      <alignment horizontal="center"/>
      <protection locked="0"/>
    </xf>
    <xf numFmtId="0" fontId="52" fillId="0" borderId="73" xfId="0" applyFont="1" applyBorder="1" applyAlignment="1" applyProtection="1">
      <alignment horizontal="left"/>
      <protection/>
    </xf>
    <xf numFmtId="0" fontId="52" fillId="0" borderId="70" xfId="0" applyFont="1" applyFill="1" applyBorder="1" applyAlignment="1" applyProtection="1">
      <alignment horizontal="left"/>
      <protection/>
    </xf>
    <xf numFmtId="1" fontId="35" fillId="20" borderId="57" xfId="0" applyNumberFormat="1" applyFont="1" applyFill="1" applyBorder="1" applyAlignment="1" applyProtection="1">
      <alignment horizontal="center"/>
      <protection/>
    </xf>
    <xf numFmtId="1" fontId="35" fillId="20" borderId="74" xfId="0" applyNumberFormat="1" applyFont="1" applyFill="1" applyBorder="1" applyAlignment="1" applyProtection="1">
      <alignment horizontal="center"/>
      <protection/>
    </xf>
    <xf numFmtId="1" fontId="28" fillId="24" borderId="75" xfId="0" applyNumberFormat="1" applyFont="1" applyFill="1" applyBorder="1" applyAlignment="1" applyProtection="1">
      <alignment horizontal="center"/>
      <protection locked="0"/>
    </xf>
    <xf numFmtId="0" fontId="52" fillId="0" borderId="27" xfId="0" applyFont="1" applyFill="1" applyBorder="1" applyAlignment="1" applyProtection="1">
      <alignment horizontal="left"/>
      <protection/>
    </xf>
    <xf numFmtId="1" fontId="28" fillId="24" borderId="55" xfId="0" applyNumberFormat="1" applyFont="1" applyFill="1" applyBorder="1" applyAlignment="1" applyProtection="1">
      <alignment horizontal="center"/>
      <protection locked="0"/>
    </xf>
    <xf numFmtId="1" fontId="28" fillId="24" borderId="48" xfId="0" applyNumberFormat="1" applyFont="1" applyFill="1" applyBorder="1" applyAlignment="1" applyProtection="1">
      <alignment horizontal="center"/>
      <protection locked="0"/>
    </xf>
    <xf numFmtId="0" fontId="52" fillId="0" borderId="28" xfId="0" applyFont="1" applyFill="1" applyBorder="1" applyAlignment="1" applyProtection="1">
      <alignment horizontal="left"/>
      <protection/>
    </xf>
    <xf numFmtId="1" fontId="28" fillId="24" borderId="49" xfId="0" applyNumberFormat="1" applyFont="1" applyFill="1" applyBorder="1" applyAlignment="1" applyProtection="1">
      <alignment horizontal="center"/>
      <protection locked="0"/>
    </xf>
    <xf numFmtId="1" fontId="28" fillId="24" borderId="44" xfId="0" applyNumberFormat="1" applyFont="1" applyFill="1" applyBorder="1" applyAlignment="1" applyProtection="1">
      <alignment horizontal="center"/>
      <protection locked="0"/>
    </xf>
    <xf numFmtId="0" fontId="52" fillId="0" borderId="71" xfId="0" applyFont="1" applyFill="1" applyBorder="1" applyAlignment="1" applyProtection="1">
      <alignment horizontal="left"/>
      <protection/>
    </xf>
    <xf numFmtId="1" fontId="28" fillId="24" borderId="76" xfId="0" applyNumberFormat="1" applyFont="1" applyFill="1" applyBorder="1" applyAlignment="1" applyProtection="1">
      <alignment horizontal="center"/>
      <protection locked="0"/>
    </xf>
    <xf numFmtId="1" fontId="27" fillId="0" borderId="27" xfId="0" applyNumberFormat="1" applyFont="1" applyBorder="1" applyAlignment="1" applyProtection="1">
      <alignment horizontal="center"/>
      <protection/>
    </xf>
    <xf numFmtId="1" fontId="28" fillId="24" borderId="77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left"/>
    </xf>
    <xf numFmtId="49" fontId="53" fillId="0" borderId="0" xfId="0" applyNumberFormat="1" applyFont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showZeros="0" tabSelected="1" view="pageLayout" zoomScaleNormal="75" workbookViewId="0" topLeftCell="C1">
      <selection activeCell="A74" sqref="A74"/>
    </sheetView>
  </sheetViews>
  <sheetFormatPr defaultColWidth="11.421875" defaultRowHeight="15"/>
  <cols>
    <col min="1" max="1" width="56.8515625" style="2" bestFit="1" customWidth="1"/>
    <col min="2" max="3" width="13.7109375" style="2" customWidth="1"/>
    <col min="4" max="21" width="13.7109375" style="1" customWidth="1"/>
    <col min="22" max="22" width="9.421875" style="1" customWidth="1"/>
    <col min="23" max="23" width="10.421875" style="1" bestFit="1" customWidth="1"/>
    <col min="24" max="16384" width="11.00390625" style="1" customWidth="1"/>
  </cols>
  <sheetData>
    <row r="1" spans="1:14" ht="24" customHeight="1">
      <c r="A1" s="176" t="s">
        <v>36</v>
      </c>
      <c r="B1" s="125"/>
      <c r="C1" s="125"/>
      <c r="F1" s="176" t="s">
        <v>49</v>
      </c>
      <c r="I1" s="178" t="s">
        <v>39</v>
      </c>
      <c r="J1" s="125"/>
      <c r="K1" s="125"/>
      <c r="N1" s="177" t="s">
        <v>77</v>
      </c>
    </row>
    <row r="2" spans="2:12" ht="24" customHeight="1" thickBo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8.75" customHeight="1" thickTop="1">
      <c r="A3" s="132" t="s">
        <v>37</v>
      </c>
      <c r="B3" s="132"/>
      <c r="C3" s="132"/>
      <c r="D3" s="132"/>
      <c r="E3" s="56"/>
      <c r="F3" s="56"/>
      <c r="G3" s="56"/>
      <c r="H3" s="133" t="s">
        <v>56</v>
      </c>
      <c r="I3" s="134"/>
      <c r="J3" s="134"/>
      <c r="K3" s="134"/>
      <c r="L3" s="135"/>
    </row>
    <row r="4" spans="1:12" ht="24" customHeight="1">
      <c r="A4" s="57"/>
      <c r="B4" s="58"/>
      <c r="C4" s="59"/>
      <c r="D4" s="59" t="s">
        <v>38</v>
      </c>
      <c r="E4" s="59"/>
      <c r="F4" s="59"/>
      <c r="G4" s="59"/>
      <c r="H4" s="136"/>
      <c r="I4" s="126"/>
      <c r="J4" s="126"/>
      <c r="K4" s="126"/>
      <c r="L4" s="137"/>
    </row>
    <row r="5" spans="1:12" ht="24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24" s="106" customFormat="1" ht="24" customHeight="1">
      <c r="A6" s="106" t="s">
        <v>66</v>
      </c>
      <c r="B6" s="179" t="s">
        <v>67</v>
      </c>
      <c r="C6" s="103"/>
      <c r="D6" s="103"/>
      <c r="E6" s="103"/>
      <c r="H6" s="104"/>
      <c r="I6" s="104"/>
      <c r="J6" s="104"/>
      <c r="K6" s="104"/>
      <c r="L6" s="107"/>
      <c r="M6" s="107"/>
      <c r="P6" s="107"/>
      <c r="R6" s="107"/>
      <c r="T6" s="107"/>
      <c r="U6" s="107"/>
      <c r="V6" s="107"/>
      <c r="W6" s="107"/>
      <c r="X6" s="107"/>
    </row>
    <row r="7" spans="1:24" s="108" customFormat="1" ht="24" customHeight="1">
      <c r="A7" s="140" t="s">
        <v>68</v>
      </c>
      <c r="B7" s="141"/>
      <c r="C7" s="142" t="s">
        <v>61</v>
      </c>
      <c r="D7" s="109"/>
      <c r="E7" s="109"/>
      <c r="F7" s="109"/>
      <c r="G7" s="109"/>
      <c r="H7" s="109"/>
      <c r="I7" s="109"/>
      <c r="J7" s="110" t="s">
        <v>62</v>
      </c>
      <c r="K7" s="111"/>
      <c r="L7" s="111"/>
      <c r="M7" s="111"/>
      <c r="N7" s="111"/>
      <c r="P7" s="112"/>
      <c r="R7" s="112"/>
      <c r="T7" s="112"/>
      <c r="U7" s="112"/>
      <c r="V7" s="112"/>
      <c r="W7" s="112"/>
      <c r="X7" s="112"/>
    </row>
    <row r="8" spans="1:13" s="31" customFormat="1" ht="24" customHeight="1" thickBot="1">
      <c r="A8" s="41"/>
      <c r="B8" s="41"/>
      <c r="C8" s="30"/>
      <c r="G8" s="29"/>
      <c r="I8" s="29"/>
      <c r="J8" s="29"/>
      <c r="K8" s="29"/>
      <c r="L8" s="29"/>
      <c r="M8" s="29"/>
    </row>
    <row r="9" spans="1:16" ht="24" customHeight="1">
      <c r="A9" s="3"/>
      <c r="B9" s="130" t="s">
        <v>5</v>
      </c>
      <c r="C9" s="131"/>
      <c r="D9" s="143">
        <v>42516</v>
      </c>
      <c r="E9" s="144"/>
      <c r="F9" s="145">
        <v>42551</v>
      </c>
      <c r="G9" s="146"/>
      <c r="H9" s="147">
        <v>42579</v>
      </c>
      <c r="I9" s="148"/>
      <c r="J9" s="149">
        <v>42614</v>
      </c>
      <c r="K9" s="150"/>
      <c r="L9" s="147">
        <v>42642</v>
      </c>
      <c r="M9" s="148"/>
      <c r="N9" s="147">
        <v>42670</v>
      </c>
      <c r="O9" s="148"/>
      <c r="P9" s="4"/>
    </row>
    <row r="10" spans="1:17" ht="24" customHeight="1">
      <c r="A10" s="17" t="s">
        <v>19</v>
      </c>
      <c r="B10" s="18" t="s">
        <v>6</v>
      </c>
      <c r="C10" s="19" t="s">
        <v>7</v>
      </c>
      <c r="D10" s="12" t="s">
        <v>8</v>
      </c>
      <c r="E10" s="13" t="s">
        <v>4</v>
      </c>
      <c r="F10" s="12" t="s">
        <v>8</v>
      </c>
      <c r="G10" s="13" t="s">
        <v>4</v>
      </c>
      <c r="H10" s="12" t="s">
        <v>8</v>
      </c>
      <c r="I10" s="13" t="s">
        <v>4</v>
      </c>
      <c r="J10" s="12" t="s">
        <v>8</v>
      </c>
      <c r="K10" s="13" t="s">
        <v>4</v>
      </c>
      <c r="L10" s="12" t="s">
        <v>8</v>
      </c>
      <c r="M10" s="13" t="s">
        <v>4</v>
      </c>
      <c r="N10" s="12" t="s">
        <v>8</v>
      </c>
      <c r="O10" s="13" t="s">
        <v>4</v>
      </c>
      <c r="P10" s="85" t="s">
        <v>10</v>
      </c>
      <c r="Q10" s="86" t="s">
        <v>11</v>
      </c>
    </row>
    <row r="11" spans="1:17" ht="24" customHeight="1">
      <c r="A11" s="151" t="s">
        <v>69</v>
      </c>
      <c r="B11" s="113">
        <v>2.1</v>
      </c>
      <c r="C11" s="114">
        <v>3.65</v>
      </c>
      <c r="D11" s="87"/>
      <c r="E11" s="94" t="s">
        <v>14</v>
      </c>
      <c r="F11" s="87"/>
      <c r="G11" s="94" t="s">
        <v>14</v>
      </c>
      <c r="H11" s="87"/>
      <c r="I11" s="94" t="s">
        <v>14</v>
      </c>
      <c r="J11" s="87"/>
      <c r="K11" s="94" t="s">
        <v>14</v>
      </c>
      <c r="L11" s="87"/>
      <c r="M11" s="94" t="s">
        <v>14</v>
      </c>
      <c r="N11" s="118"/>
      <c r="O11" s="119"/>
      <c r="P11" s="96">
        <f>D11+F11+H11+J11+L11+N11+O11</f>
        <v>0</v>
      </c>
      <c r="Q11" s="97">
        <f>(D11+F11+H11+J11+L11+N11)*B11+O11*C11</f>
        <v>0</v>
      </c>
    </row>
    <row r="12" spans="1:17" ht="24" customHeight="1">
      <c r="A12" s="152" t="s">
        <v>2</v>
      </c>
      <c r="B12" s="49">
        <v>2.1</v>
      </c>
      <c r="C12" s="49">
        <v>3.65</v>
      </c>
      <c r="D12" s="93" t="s">
        <v>14</v>
      </c>
      <c r="E12" s="105" t="s">
        <v>14</v>
      </c>
      <c r="F12" s="93" t="s">
        <v>14</v>
      </c>
      <c r="G12" s="105" t="s">
        <v>14</v>
      </c>
      <c r="H12" s="93" t="s">
        <v>14</v>
      </c>
      <c r="I12" s="105" t="s">
        <v>14</v>
      </c>
      <c r="J12" s="118"/>
      <c r="K12" s="119"/>
      <c r="L12" s="120"/>
      <c r="M12" s="121"/>
      <c r="N12" s="120"/>
      <c r="O12" s="121"/>
      <c r="P12" s="96">
        <f>J12+K12</f>
        <v>0</v>
      </c>
      <c r="Q12" s="97">
        <f>J12*B12+K12*C12</f>
        <v>0</v>
      </c>
    </row>
    <row r="13" spans="1:17" ht="24" customHeight="1">
      <c r="A13" s="152" t="s">
        <v>1</v>
      </c>
      <c r="B13" s="48">
        <v>2.1</v>
      </c>
      <c r="C13" s="48">
        <v>3.65</v>
      </c>
      <c r="D13" s="93" t="s">
        <v>14</v>
      </c>
      <c r="E13" s="105" t="s">
        <v>14</v>
      </c>
      <c r="F13" s="93" t="s">
        <v>14</v>
      </c>
      <c r="G13" s="105" t="s">
        <v>14</v>
      </c>
      <c r="H13" s="93" t="s">
        <v>14</v>
      </c>
      <c r="I13" s="105" t="s">
        <v>14</v>
      </c>
      <c r="J13" s="118"/>
      <c r="K13" s="119"/>
      <c r="L13" s="120"/>
      <c r="M13" s="121"/>
      <c r="N13" s="120"/>
      <c r="O13" s="121"/>
      <c r="P13" s="96">
        <f>J13+K13</f>
        <v>0</v>
      </c>
      <c r="Q13" s="97">
        <f>J13*B13+K13*C13</f>
        <v>0</v>
      </c>
    </row>
    <row r="14" spans="1:17" ht="24" customHeight="1">
      <c r="A14" s="153" t="s">
        <v>46</v>
      </c>
      <c r="B14" s="89">
        <v>2.1</v>
      </c>
      <c r="C14" s="89">
        <v>3.65</v>
      </c>
      <c r="D14" s="154" t="s">
        <v>14</v>
      </c>
      <c r="E14" s="91"/>
      <c r="F14" s="154" t="s">
        <v>14</v>
      </c>
      <c r="G14" s="91"/>
      <c r="H14" s="118"/>
      <c r="I14" s="119"/>
      <c r="J14" s="120"/>
      <c r="K14" s="121"/>
      <c r="L14" s="120"/>
      <c r="M14" s="121"/>
      <c r="N14" s="120"/>
      <c r="O14" s="121"/>
      <c r="P14" s="96">
        <f>E14+G14+H14+I14</f>
        <v>0</v>
      </c>
      <c r="Q14" s="97">
        <f>H14*B14+(E14+G14+I14)*C14</f>
        <v>0</v>
      </c>
    </row>
    <row r="15" spans="1:17" ht="24" customHeight="1">
      <c r="A15" s="155" t="s">
        <v>55</v>
      </c>
      <c r="B15" s="50">
        <v>2.65</v>
      </c>
      <c r="C15" s="50">
        <v>4.2</v>
      </c>
      <c r="D15" s="93" t="s">
        <v>14</v>
      </c>
      <c r="E15" s="105" t="s">
        <v>14</v>
      </c>
      <c r="F15" s="93" t="s">
        <v>14</v>
      </c>
      <c r="G15" s="105" t="s">
        <v>14</v>
      </c>
      <c r="H15" s="93" t="s">
        <v>14</v>
      </c>
      <c r="I15" s="105" t="s">
        <v>14</v>
      </c>
      <c r="J15" s="93" t="s">
        <v>14</v>
      </c>
      <c r="K15" s="105" t="s">
        <v>14</v>
      </c>
      <c r="L15" s="93" t="s">
        <v>14</v>
      </c>
      <c r="M15" s="105" t="s">
        <v>14</v>
      </c>
      <c r="N15" s="118"/>
      <c r="O15" s="119"/>
      <c r="P15" s="96">
        <f>N15+O15</f>
        <v>0</v>
      </c>
      <c r="Q15" s="97">
        <f>N15*B15+O15*C15</f>
        <v>0</v>
      </c>
    </row>
    <row r="16" spans="1:17" ht="24" customHeight="1">
      <c r="A16" s="152" t="s">
        <v>51</v>
      </c>
      <c r="B16" s="50">
        <v>2.65</v>
      </c>
      <c r="C16" s="50">
        <v>4.2</v>
      </c>
      <c r="D16" s="116"/>
      <c r="E16" s="117"/>
      <c r="F16" s="118"/>
      <c r="G16" s="119"/>
      <c r="H16" s="120"/>
      <c r="I16" s="121"/>
      <c r="J16" s="120"/>
      <c r="K16" s="121"/>
      <c r="L16" s="120"/>
      <c r="M16" s="121"/>
      <c r="N16" s="120"/>
      <c r="O16" s="121"/>
      <c r="P16" s="96">
        <f>SUM(D16:G16)</f>
        <v>0</v>
      </c>
      <c r="Q16" s="97">
        <f>(D16+F16)*B16+(E16+G16)*C16</f>
        <v>0</v>
      </c>
    </row>
    <row r="17" spans="1:17" ht="24" customHeight="1">
      <c r="A17" s="155" t="s">
        <v>30</v>
      </c>
      <c r="B17" s="50">
        <v>2.65</v>
      </c>
      <c r="C17" s="50">
        <v>4.2</v>
      </c>
      <c r="D17" s="93" t="s">
        <v>14</v>
      </c>
      <c r="E17" s="105" t="s">
        <v>14</v>
      </c>
      <c r="F17" s="118"/>
      <c r="G17" s="119"/>
      <c r="H17" s="120"/>
      <c r="I17" s="121"/>
      <c r="J17" s="120"/>
      <c r="K17" s="121"/>
      <c r="L17" s="120"/>
      <c r="M17" s="121"/>
      <c r="N17" s="120"/>
      <c r="O17" s="121"/>
      <c r="P17" s="96">
        <f>SUM(F17:G17)</f>
        <v>0</v>
      </c>
      <c r="Q17" s="97">
        <f>F17*B17+G17*C17</f>
        <v>0</v>
      </c>
    </row>
    <row r="18" spans="1:17" ht="24" customHeight="1">
      <c r="A18" s="155" t="s">
        <v>70</v>
      </c>
      <c r="B18" s="50">
        <v>2.65</v>
      </c>
      <c r="C18" s="50">
        <v>4.2</v>
      </c>
      <c r="D18" s="93" t="s">
        <v>14</v>
      </c>
      <c r="E18" s="105" t="s">
        <v>14</v>
      </c>
      <c r="F18" s="118"/>
      <c r="G18" s="119"/>
      <c r="H18" s="120"/>
      <c r="I18" s="121"/>
      <c r="J18" s="120"/>
      <c r="K18" s="121"/>
      <c r="L18" s="120"/>
      <c r="M18" s="121"/>
      <c r="N18" s="120"/>
      <c r="O18" s="121"/>
      <c r="P18" s="96">
        <f>SUM(F18:G18)</f>
        <v>0</v>
      </c>
      <c r="Q18" s="97">
        <f>F18*B18+G18*C18</f>
        <v>0</v>
      </c>
    </row>
    <row r="19" spans="1:17" ht="24" customHeight="1">
      <c r="A19" s="152" t="s">
        <v>59</v>
      </c>
      <c r="B19" s="50">
        <v>2.65</v>
      </c>
      <c r="C19" s="50">
        <v>4.2</v>
      </c>
      <c r="D19" s="93" t="s">
        <v>14</v>
      </c>
      <c r="E19" s="105" t="s">
        <v>14</v>
      </c>
      <c r="F19" s="93" t="s">
        <v>14</v>
      </c>
      <c r="G19" s="105" t="s">
        <v>14</v>
      </c>
      <c r="H19" s="93" t="s">
        <v>14</v>
      </c>
      <c r="I19" s="105" t="s">
        <v>14</v>
      </c>
      <c r="J19" s="118"/>
      <c r="K19" s="119"/>
      <c r="L19" s="120"/>
      <c r="M19" s="121"/>
      <c r="N19" s="120"/>
      <c r="O19" s="121"/>
      <c r="P19" s="96">
        <f>J19+K19</f>
        <v>0</v>
      </c>
      <c r="Q19" s="97">
        <f>J19*B19+K19*C19</f>
        <v>0</v>
      </c>
    </row>
    <row r="20" spans="1:17" ht="24" customHeight="1">
      <c r="A20" s="155" t="s">
        <v>41</v>
      </c>
      <c r="B20" s="48">
        <v>2.65</v>
      </c>
      <c r="C20" s="48">
        <v>4.2</v>
      </c>
      <c r="D20" s="93" t="s">
        <v>14</v>
      </c>
      <c r="E20" s="105" t="s">
        <v>14</v>
      </c>
      <c r="F20" s="118"/>
      <c r="G20" s="119"/>
      <c r="H20" s="120"/>
      <c r="I20" s="121"/>
      <c r="J20" s="120"/>
      <c r="K20" s="121"/>
      <c r="L20" s="118"/>
      <c r="M20" s="119"/>
      <c r="N20" s="120"/>
      <c r="O20" s="121"/>
      <c r="P20" s="96">
        <f>F20+G20+L20+M20</f>
        <v>0</v>
      </c>
      <c r="Q20" s="97">
        <f>(F20+L20)*B20+(G20+M20)*C20</f>
        <v>0</v>
      </c>
    </row>
    <row r="21" spans="1:17" ht="24" customHeight="1">
      <c r="A21" s="155" t="s">
        <v>53</v>
      </c>
      <c r="B21" s="48">
        <v>2.65</v>
      </c>
      <c r="C21" s="48">
        <v>4.2</v>
      </c>
      <c r="D21" s="93" t="s">
        <v>14</v>
      </c>
      <c r="E21" s="105" t="s">
        <v>14</v>
      </c>
      <c r="F21" s="118"/>
      <c r="G21" s="119"/>
      <c r="H21" s="120"/>
      <c r="I21" s="121"/>
      <c r="J21" s="120"/>
      <c r="K21" s="121"/>
      <c r="L21" s="120"/>
      <c r="M21" s="121"/>
      <c r="N21" s="120"/>
      <c r="O21" s="121"/>
      <c r="P21" s="96">
        <f>SUM(F21:G21)</f>
        <v>0</v>
      </c>
      <c r="Q21" s="97">
        <f>F21*B21+G21*C21</f>
        <v>0</v>
      </c>
    </row>
    <row r="22" spans="1:17" ht="24" customHeight="1">
      <c r="A22" s="155" t="s">
        <v>42</v>
      </c>
      <c r="B22" s="50">
        <v>2.65</v>
      </c>
      <c r="C22" s="50">
        <v>4.2</v>
      </c>
      <c r="D22" s="93" t="s">
        <v>14</v>
      </c>
      <c r="E22" s="105" t="s">
        <v>14</v>
      </c>
      <c r="F22" s="118"/>
      <c r="G22" s="119"/>
      <c r="H22" s="120"/>
      <c r="I22" s="121"/>
      <c r="J22" s="120"/>
      <c r="K22" s="121"/>
      <c r="L22" s="118"/>
      <c r="M22" s="119"/>
      <c r="N22" s="120"/>
      <c r="O22" s="121"/>
      <c r="P22" s="96">
        <f>F22+G22+L22+M22</f>
        <v>0</v>
      </c>
      <c r="Q22" s="97">
        <f>(F22+L22)*B22+(G22+M22)*C22</f>
        <v>0</v>
      </c>
    </row>
    <row r="23" spans="1:17" ht="24" customHeight="1">
      <c r="A23" s="155" t="s">
        <v>63</v>
      </c>
      <c r="B23" s="50">
        <v>2.65</v>
      </c>
      <c r="C23" s="50">
        <v>4.2</v>
      </c>
      <c r="D23" s="93" t="s">
        <v>14</v>
      </c>
      <c r="E23" s="105" t="s">
        <v>14</v>
      </c>
      <c r="F23" s="93" t="s">
        <v>14</v>
      </c>
      <c r="G23" s="105" t="s">
        <v>14</v>
      </c>
      <c r="H23" s="93" t="s">
        <v>14</v>
      </c>
      <c r="I23" s="105" t="s">
        <v>14</v>
      </c>
      <c r="J23" s="93" t="s">
        <v>14</v>
      </c>
      <c r="K23" s="105" t="s">
        <v>14</v>
      </c>
      <c r="L23" s="93" t="s">
        <v>14</v>
      </c>
      <c r="M23" s="105" t="s">
        <v>14</v>
      </c>
      <c r="N23" s="118"/>
      <c r="O23" s="119"/>
      <c r="P23" s="96">
        <f>N23+O23</f>
        <v>0</v>
      </c>
      <c r="Q23" s="97">
        <f>N23*B23+O23*C23</f>
        <v>0</v>
      </c>
    </row>
    <row r="24" spans="1:17" ht="24" customHeight="1">
      <c r="A24" s="155" t="s">
        <v>57</v>
      </c>
      <c r="B24" s="50">
        <v>2.65</v>
      </c>
      <c r="C24" s="50">
        <v>4.2</v>
      </c>
      <c r="D24" s="118"/>
      <c r="E24" s="119"/>
      <c r="F24" s="120"/>
      <c r="G24" s="121"/>
      <c r="H24" s="120"/>
      <c r="I24" s="121"/>
      <c r="J24" s="120"/>
      <c r="K24" s="121"/>
      <c r="L24" s="120"/>
      <c r="M24" s="121"/>
      <c r="N24" s="120"/>
      <c r="O24" s="121"/>
      <c r="P24" s="96">
        <f>D24+E24</f>
        <v>0</v>
      </c>
      <c r="Q24" s="97">
        <f>D24*B24+E24*C24</f>
        <v>0</v>
      </c>
    </row>
    <row r="25" spans="1:17" ht="24" customHeight="1">
      <c r="A25" s="155" t="s">
        <v>58</v>
      </c>
      <c r="B25" s="50">
        <v>2.65</v>
      </c>
      <c r="C25" s="50">
        <v>4.2</v>
      </c>
      <c r="D25" s="118"/>
      <c r="E25" s="119"/>
      <c r="F25" s="120"/>
      <c r="G25" s="121"/>
      <c r="H25" s="120"/>
      <c r="I25" s="121"/>
      <c r="J25" s="120"/>
      <c r="K25" s="121"/>
      <c r="L25" s="120"/>
      <c r="M25" s="121"/>
      <c r="N25" s="120"/>
      <c r="O25" s="121"/>
      <c r="P25" s="96">
        <f>D25+E25</f>
        <v>0</v>
      </c>
      <c r="Q25" s="97">
        <f>D25*B25+E25*C25</f>
        <v>0</v>
      </c>
    </row>
    <row r="26" spans="1:17" ht="24" customHeight="1">
      <c r="A26" s="155" t="s">
        <v>52</v>
      </c>
      <c r="B26" s="48">
        <v>2.65</v>
      </c>
      <c r="C26" s="48">
        <v>4.2</v>
      </c>
      <c r="D26" s="93" t="s">
        <v>14</v>
      </c>
      <c r="E26" s="105" t="s">
        <v>14</v>
      </c>
      <c r="F26" s="93" t="s">
        <v>14</v>
      </c>
      <c r="G26" s="105" t="s">
        <v>14</v>
      </c>
      <c r="H26" s="118"/>
      <c r="I26" s="119"/>
      <c r="J26" s="93" t="s">
        <v>14</v>
      </c>
      <c r="K26" s="105" t="s">
        <v>14</v>
      </c>
      <c r="L26" s="93" t="s">
        <v>14</v>
      </c>
      <c r="M26" s="105" t="s">
        <v>14</v>
      </c>
      <c r="N26" s="93" t="s">
        <v>14</v>
      </c>
      <c r="O26" s="105" t="s">
        <v>14</v>
      </c>
      <c r="P26" s="96">
        <f>H26+I26</f>
        <v>0</v>
      </c>
      <c r="Q26" s="97">
        <f>H26*B26+I26*C26</f>
        <v>0</v>
      </c>
    </row>
    <row r="27" spans="1:17" ht="24" customHeight="1">
      <c r="A27" s="152" t="s">
        <v>71</v>
      </c>
      <c r="B27" s="50">
        <v>2.65</v>
      </c>
      <c r="C27" s="50">
        <v>4.2</v>
      </c>
      <c r="D27" s="93" t="s">
        <v>14</v>
      </c>
      <c r="E27" s="83"/>
      <c r="F27" s="93" t="s">
        <v>14</v>
      </c>
      <c r="G27" s="83"/>
      <c r="H27" s="118"/>
      <c r="I27" s="119"/>
      <c r="J27" s="120"/>
      <c r="K27" s="121"/>
      <c r="L27" s="120"/>
      <c r="M27" s="121"/>
      <c r="N27" s="120"/>
      <c r="O27" s="121"/>
      <c r="P27" s="96">
        <f>E27+G27+H27+I27</f>
        <v>0</v>
      </c>
      <c r="Q27" s="97">
        <f>H27*B27+(E27+G27+I27)*C27</f>
        <v>0</v>
      </c>
    </row>
    <row r="28" spans="1:17" ht="24" customHeight="1">
      <c r="A28" s="152" t="s">
        <v>0</v>
      </c>
      <c r="B28" s="50">
        <v>2.65</v>
      </c>
      <c r="C28" s="50">
        <v>4.2</v>
      </c>
      <c r="D28" s="93" t="s">
        <v>14</v>
      </c>
      <c r="E28" s="105" t="s">
        <v>14</v>
      </c>
      <c r="F28" s="93" t="s">
        <v>14</v>
      </c>
      <c r="G28" s="105" t="s">
        <v>14</v>
      </c>
      <c r="H28" s="93" t="s">
        <v>14</v>
      </c>
      <c r="I28" s="105" t="s">
        <v>14</v>
      </c>
      <c r="J28" s="93" t="s">
        <v>14</v>
      </c>
      <c r="K28" s="105" t="s">
        <v>14</v>
      </c>
      <c r="L28" s="118"/>
      <c r="M28" s="119"/>
      <c r="N28" s="120"/>
      <c r="O28" s="121"/>
      <c r="P28" s="96">
        <f>L28+M28</f>
        <v>0</v>
      </c>
      <c r="Q28" s="97">
        <f>L28*B28+M28*C28</f>
        <v>0</v>
      </c>
    </row>
    <row r="29" spans="1:17" ht="24" customHeight="1">
      <c r="A29" s="155" t="s">
        <v>72</v>
      </c>
      <c r="B29" s="50">
        <v>2.65</v>
      </c>
      <c r="C29" s="50">
        <v>4.2</v>
      </c>
      <c r="D29" s="93" t="s">
        <v>14</v>
      </c>
      <c r="E29" s="83"/>
      <c r="F29" s="93" t="s">
        <v>14</v>
      </c>
      <c r="G29" s="83"/>
      <c r="H29" s="118"/>
      <c r="I29" s="119"/>
      <c r="J29" s="120"/>
      <c r="K29" s="121"/>
      <c r="L29" s="120"/>
      <c r="M29" s="121"/>
      <c r="N29" s="120"/>
      <c r="O29" s="121"/>
      <c r="P29" s="96">
        <f>E29+G29+H29+I29</f>
        <v>0</v>
      </c>
      <c r="Q29" s="97">
        <f>H29*B29+(E29+G29+I29)*C29</f>
        <v>0</v>
      </c>
    </row>
    <row r="30" spans="1:17" ht="24" customHeight="1">
      <c r="A30" s="152" t="s">
        <v>47</v>
      </c>
      <c r="B30" s="50">
        <v>2.65</v>
      </c>
      <c r="C30" s="50">
        <v>4.2</v>
      </c>
      <c r="D30" s="93" t="s">
        <v>14</v>
      </c>
      <c r="E30" s="105" t="s">
        <v>14</v>
      </c>
      <c r="F30" s="93" t="s">
        <v>14</v>
      </c>
      <c r="G30" s="105" t="s">
        <v>14</v>
      </c>
      <c r="H30" s="93" t="s">
        <v>14</v>
      </c>
      <c r="I30" s="105" t="s">
        <v>14</v>
      </c>
      <c r="J30" s="93" t="s">
        <v>14</v>
      </c>
      <c r="K30" s="105" t="s">
        <v>14</v>
      </c>
      <c r="L30" s="93" t="s">
        <v>14</v>
      </c>
      <c r="M30" s="105" t="s">
        <v>14</v>
      </c>
      <c r="N30" s="93" t="s">
        <v>14</v>
      </c>
      <c r="O30" s="105" t="s">
        <v>14</v>
      </c>
      <c r="P30" s="96"/>
      <c r="Q30" s="97"/>
    </row>
    <row r="31" spans="1:17" ht="24" customHeight="1">
      <c r="A31" s="152" t="s">
        <v>44</v>
      </c>
      <c r="B31" s="50">
        <v>2.65</v>
      </c>
      <c r="C31" s="50">
        <v>4.2</v>
      </c>
      <c r="D31" s="87"/>
      <c r="E31" s="88"/>
      <c r="F31" s="87"/>
      <c r="G31" s="88"/>
      <c r="H31" s="87"/>
      <c r="I31" s="88"/>
      <c r="J31" s="87"/>
      <c r="K31" s="88"/>
      <c r="L31" s="87"/>
      <c r="M31" s="88"/>
      <c r="N31" s="87"/>
      <c r="O31" s="88"/>
      <c r="P31" s="36">
        <f>SUM(D31:O31)</f>
        <v>0</v>
      </c>
      <c r="Q31" s="34">
        <f>(D31+F31+H31+J31+L31+N31)*B31+(E31+G31+I31+K31+M31+O31)*C31</f>
        <v>0</v>
      </c>
    </row>
    <row r="32" spans="1:17" ht="24" customHeight="1">
      <c r="A32" s="152" t="s">
        <v>64</v>
      </c>
      <c r="B32" s="50">
        <v>2.65</v>
      </c>
      <c r="C32" s="50">
        <v>4.2</v>
      </c>
      <c r="D32" s="93" t="s">
        <v>14</v>
      </c>
      <c r="E32" s="105" t="s">
        <v>14</v>
      </c>
      <c r="F32" s="93" t="s">
        <v>14</v>
      </c>
      <c r="G32" s="105" t="s">
        <v>14</v>
      </c>
      <c r="H32" s="93" t="s">
        <v>14</v>
      </c>
      <c r="I32" s="105" t="s">
        <v>14</v>
      </c>
      <c r="J32" s="93" t="s">
        <v>14</v>
      </c>
      <c r="K32" s="105" t="s">
        <v>14</v>
      </c>
      <c r="L32" s="118"/>
      <c r="M32" s="119"/>
      <c r="N32" s="120"/>
      <c r="O32" s="121"/>
      <c r="P32" s="96">
        <f>L32+M32</f>
        <v>0</v>
      </c>
      <c r="Q32" s="97">
        <f>L32*B32+M32*C32</f>
        <v>0</v>
      </c>
    </row>
    <row r="33" spans="1:17" ht="24" customHeight="1">
      <c r="A33" s="152" t="s">
        <v>35</v>
      </c>
      <c r="B33" s="50">
        <v>2.65</v>
      </c>
      <c r="C33" s="50">
        <v>4.2</v>
      </c>
      <c r="D33" s="93" t="s">
        <v>14</v>
      </c>
      <c r="E33" s="105" t="s">
        <v>14</v>
      </c>
      <c r="F33" s="93" t="s">
        <v>14</v>
      </c>
      <c r="G33" s="105" t="s">
        <v>14</v>
      </c>
      <c r="H33" s="118"/>
      <c r="I33" s="119"/>
      <c r="J33" s="120"/>
      <c r="K33" s="121"/>
      <c r="L33" s="120"/>
      <c r="M33" s="121"/>
      <c r="N33" s="120"/>
      <c r="O33" s="121"/>
      <c r="P33" s="96">
        <f>H33+I33</f>
        <v>0</v>
      </c>
      <c r="Q33" s="97">
        <f>H33*B33+I33*C33</f>
        <v>0</v>
      </c>
    </row>
    <row r="34" spans="1:17" ht="24" customHeight="1">
      <c r="A34" s="152" t="s">
        <v>50</v>
      </c>
      <c r="B34" s="50">
        <v>2.65</v>
      </c>
      <c r="C34" s="50">
        <v>4.2</v>
      </c>
      <c r="D34" s="87"/>
      <c r="E34" s="94" t="s">
        <v>14</v>
      </c>
      <c r="F34" s="87"/>
      <c r="G34" s="94" t="s">
        <v>14</v>
      </c>
      <c r="H34" s="118"/>
      <c r="I34" s="119"/>
      <c r="J34" s="120"/>
      <c r="K34" s="121"/>
      <c r="L34" s="120"/>
      <c r="M34" s="121"/>
      <c r="N34" s="120"/>
      <c r="O34" s="121"/>
      <c r="P34" s="96">
        <f>D34+F34+H34+I34</f>
        <v>0</v>
      </c>
      <c r="Q34" s="97">
        <f>I34*C34+(D34+F34+H34)*B34</f>
        <v>0</v>
      </c>
    </row>
    <row r="35" spans="1:17" ht="24" customHeight="1">
      <c r="A35" s="152" t="s">
        <v>48</v>
      </c>
      <c r="B35" s="48">
        <v>2.65</v>
      </c>
      <c r="C35" s="48">
        <v>4.2</v>
      </c>
      <c r="D35" s="93" t="s">
        <v>14</v>
      </c>
      <c r="E35" s="105" t="s">
        <v>14</v>
      </c>
      <c r="F35" s="93" t="s">
        <v>14</v>
      </c>
      <c r="G35" s="105" t="s">
        <v>14</v>
      </c>
      <c r="H35" s="93" t="s">
        <v>14</v>
      </c>
      <c r="I35" s="105" t="s">
        <v>14</v>
      </c>
      <c r="J35" s="93" t="s">
        <v>14</v>
      </c>
      <c r="K35" s="105" t="s">
        <v>14</v>
      </c>
      <c r="L35" s="118"/>
      <c r="M35" s="119"/>
      <c r="N35" s="120"/>
      <c r="O35" s="121"/>
      <c r="P35" s="96">
        <f>L35+M35</f>
        <v>0</v>
      </c>
      <c r="Q35" s="97">
        <f>L35*B35+M35*C35</f>
        <v>0</v>
      </c>
    </row>
    <row r="36" spans="1:17" ht="24" customHeight="1">
      <c r="A36" s="152" t="s">
        <v>13</v>
      </c>
      <c r="B36" s="50">
        <v>2.65</v>
      </c>
      <c r="C36" s="50">
        <v>4.2</v>
      </c>
      <c r="D36" s="93" t="s">
        <v>14</v>
      </c>
      <c r="E36" s="105" t="s">
        <v>14</v>
      </c>
      <c r="F36" s="93" t="s">
        <v>14</v>
      </c>
      <c r="G36" s="105" t="s">
        <v>14</v>
      </c>
      <c r="H36" s="93" t="s">
        <v>14</v>
      </c>
      <c r="I36" s="105" t="s">
        <v>14</v>
      </c>
      <c r="J36" s="93" t="s">
        <v>14</v>
      </c>
      <c r="K36" s="105" t="s">
        <v>14</v>
      </c>
      <c r="L36" s="118"/>
      <c r="M36" s="119"/>
      <c r="N36" s="120"/>
      <c r="O36" s="121"/>
      <c r="P36" s="96">
        <f>L36+M36</f>
        <v>0</v>
      </c>
      <c r="Q36" s="97">
        <f>L36*B36+M36*C36</f>
        <v>0</v>
      </c>
    </row>
    <row r="37" spans="1:17" ht="24" customHeight="1">
      <c r="A37" s="156" t="s">
        <v>12</v>
      </c>
      <c r="B37" s="50">
        <v>2.65</v>
      </c>
      <c r="C37" s="50">
        <v>4.2</v>
      </c>
      <c r="D37" s="93" t="s">
        <v>14</v>
      </c>
      <c r="E37" s="105" t="s">
        <v>14</v>
      </c>
      <c r="F37" s="93" t="s">
        <v>14</v>
      </c>
      <c r="G37" s="105" t="s">
        <v>14</v>
      </c>
      <c r="H37" s="93" t="s">
        <v>14</v>
      </c>
      <c r="I37" s="105" t="s">
        <v>14</v>
      </c>
      <c r="J37" s="93" t="s">
        <v>14</v>
      </c>
      <c r="K37" s="105" t="s">
        <v>14</v>
      </c>
      <c r="L37" s="93" t="s">
        <v>14</v>
      </c>
      <c r="M37" s="105" t="s">
        <v>14</v>
      </c>
      <c r="N37" s="118"/>
      <c r="O37" s="119"/>
      <c r="P37" s="96">
        <f>N37+O37</f>
        <v>0</v>
      </c>
      <c r="Q37" s="97">
        <f>N37*B37+O37*C37</f>
        <v>0</v>
      </c>
    </row>
    <row r="38" spans="1:17" ht="24" customHeight="1">
      <c r="A38" s="157" t="s">
        <v>9</v>
      </c>
      <c r="B38" s="50">
        <v>2.65</v>
      </c>
      <c r="C38" s="48">
        <v>4.2</v>
      </c>
      <c r="D38" s="93" t="s">
        <v>14</v>
      </c>
      <c r="E38" s="105" t="s">
        <v>14</v>
      </c>
      <c r="F38" s="93" t="s">
        <v>14</v>
      </c>
      <c r="G38" s="105" t="s">
        <v>14</v>
      </c>
      <c r="H38" s="93" t="s">
        <v>14</v>
      </c>
      <c r="I38" s="105" t="s">
        <v>14</v>
      </c>
      <c r="J38" s="118"/>
      <c r="K38" s="119"/>
      <c r="L38" s="120"/>
      <c r="M38" s="121"/>
      <c r="N38" s="120"/>
      <c r="O38" s="121"/>
      <c r="P38" s="96">
        <f>J38+K38</f>
        <v>0</v>
      </c>
      <c r="Q38" s="97">
        <f>J38*B38+K38*C38</f>
        <v>0</v>
      </c>
    </row>
    <row r="39" spans="1:17" ht="24" customHeight="1">
      <c r="A39" s="157" t="s">
        <v>54</v>
      </c>
      <c r="B39" s="50">
        <v>2.65</v>
      </c>
      <c r="C39" s="48">
        <v>4.2</v>
      </c>
      <c r="D39" s="82"/>
      <c r="E39" s="83"/>
      <c r="F39" s="118"/>
      <c r="G39" s="119"/>
      <c r="H39" s="120"/>
      <c r="I39" s="121"/>
      <c r="J39" s="120"/>
      <c r="K39" s="121"/>
      <c r="L39" s="120"/>
      <c r="M39" s="121"/>
      <c r="N39" s="120"/>
      <c r="O39" s="121"/>
      <c r="P39" s="96">
        <f>SUM(D39:G39)</f>
        <v>0</v>
      </c>
      <c r="Q39" s="97">
        <f>(D39+F39)*B39+(E39+G39)*C39</f>
        <v>0</v>
      </c>
    </row>
    <row r="40" spans="1:17" ht="24" customHeight="1">
      <c r="A40" s="158" t="s">
        <v>73</v>
      </c>
      <c r="B40" s="51">
        <v>2.65</v>
      </c>
      <c r="C40" s="51">
        <v>4.2</v>
      </c>
      <c r="D40" s="93" t="s">
        <v>14</v>
      </c>
      <c r="E40" s="105" t="s">
        <v>14</v>
      </c>
      <c r="F40" s="93" t="s">
        <v>14</v>
      </c>
      <c r="G40" s="105" t="s">
        <v>14</v>
      </c>
      <c r="H40" s="93" t="s">
        <v>14</v>
      </c>
      <c r="I40" s="105" t="s">
        <v>14</v>
      </c>
      <c r="J40" s="93" t="s">
        <v>14</v>
      </c>
      <c r="K40" s="105" t="s">
        <v>14</v>
      </c>
      <c r="L40" s="159"/>
      <c r="M40" s="160"/>
      <c r="N40" s="120"/>
      <c r="O40" s="121"/>
      <c r="P40" s="96">
        <f>L40+M40</f>
        <v>0</v>
      </c>
      <c r="Q40" s="97">
        <f>L40*B40+M40*C40</f>
        <v>0</v>
      </c>
    </row>
    <row r="41" spans="1:17" ht="24" customHeight="1">
      <c r="A41" s="161" t="s">
        <v>45</v>
      </c>
      <c r="B41" s="92">
        <v>3.05</v>
      </c>
      <c r="C41" s="92">
        <v>4.8</v>
      </c>
      <c r="D41" s="81"/>
      <c r="E41" s="115"/>
      <c r="F41" s="81"/>
      <c r="G41" s="115"/>
      <c r="H41" s="81"/>
      <c r="I41" s="115"/>
      <c r="J41" s="81"/>
      <c r="K41" s="115"/>
      <c r="L41" s="81"/>
      <c r="M41" s="115"/>
      <c r="N41" s="81"/>
      <c r="O41" s="115"/>
      <c r="P41" s="36">
        <f>SUM(D41:O41)</f>
        <v>0</v>
      </c>
      <c r="Q41" s="34">
        <f>(D41+F41+H41+J41+L41+N41)*B41+(E41+G41+I41+K41+M41+O41)*C41</f>
        <v>0</v>
      </c>
    </row>
    <row r="42" spans="1:17" ht="24" customHeight="1">
      <c r="A42" s="152" t="s">
        <v>18</v>
      </c>
      <c r="B42" s="48">
        <v>3.05</v>
      </c>
      <c r="C42" s="48">
        <v>4.8</v>
      </c>
      <c r="D42" s="93" t="s">
        <v>14</v>
      </c>
      <c r="E42" s="105" t="s">
        <v>14</v>
      </c>
      <c r="F42" s="93" t="s">
        <v>14</v>
      </c>
      <c r="G42" s="105" t="s">
        <v>14</v>
      </c>
      <c r="H42" s="93" t="s">
        <v>14</v>
      </c>
      <c r="I42" s="105" t="s">
        <v>14</v>
      </c>
      <c r="J42" s="93" t="s">
        <v>14</v>
      </c>
      <c r="K42" s="105" t="s">
        <v>14</v>
      </c>
      <c r="L42" s="93" t="s">
        <v>14</v>
      </c>
      <c r="M42" s="105" t="s">
        <v>14</v>
      </c>
      <c r="N42" s="118"/>
      <c r="O42" s="119"/>
      <c r="P42" s="96">
        <f>N42+O42</f>
        <v>0</v>
      </c>
      <c r="Q42" s="97">
        <f>N42*B42+O42*C42</f>
        <v>0</v>
      </c>
    </row>
    <row r="43" spans="1:17" ht="24" customHeight="1">
      <c r="A43" s="155" t="s">
        <v>29</v>
      </c>
      <c r="B43" s="50">
        <v>3.05</v>
      </c>
      <c r="C43" s="50">
        <v>4.8</v>
      </c>
      <c r="D43" s="93" t="s">
        <v>14</v>
      </c>
      <c r="E43" s="105" t="s">
        <v>14</v>
      </c>
      <c r="F43" s="93" t="s">
        <v>14</v>
      </c>
      <c r="G43" s="105" t="s">
        <v>14</v>
      </c>
      <c r="H43" s="93" t="s">
        <v>14</v>
      </c>
      <c r="I43" s="105" t="s">
        <v>14</v>
      </c>
      <c r="J43" s="93" t="s">
        <v>14</v>
      </c>
      <c r="K43" s="105" t="s">
        <v>14</v>
      </c>
      <c r="L43" s="93" t="s">
        <v>14</v>
      </c>
      <c r="M43" s="105" t="s">
        <v>14</v>
      </c>
      <c r="N43" s="118"/>
      <c r="O43" s="119"/>
      <c r="P43" s="96">
        <f>N43+O43</f>
        <v>0</v>
      </c>
      <c r="Q43" s="97">
        <f>N43*B43+O43*C43</f>
        <v>0</v>
      </c>
    </row>
    <row r="44" spans="1:17" ht="24" customHeight="1">
      <c r="A44" s="152" t="s">
        <v>3</v>
      </c>
      <c r="B44" s="50">
        <v>3.05</v>
      </c>
      <c r="C44" s="50">
        <v>4.8</v>
      </c>
      <c r="D44" s="81"/>
      <c r="E44" s="115"/>
      <c r="F44" s="81"/>
      <c r="G44" s="115"/>
      <c r="H44" s="81"/>
      <c r="I44" s="115"/>
      <c r="J44" s="81"/>
      <c r="K44" s="115"/>
      <c r="L44" s="81"/>
      <c r="M44" s="115"/>
      <c r="N44" s="81"/>
      <c r="O44" s="115"/>
      <c r="P44" s="36">
        <f>SUM(D44:O44)</f>
        <v>0</v>
      </c>
      <c r="Q44" s="34">
        <f>(D44+F44+H44+J44+L44+N44)*B44+(E44+G44+I44+K44+M44+O44)*C44</f>
        <v>0</v>
      </c>
    </row>
    <row r="45" spans="1:17" ht="24" customHeight="1" thickBot="1">
      <c r="A45" s="20" t="s">
        <v>20</v>
      </c>
      <c r="B45" s="6"/>
      <c r="C45" s="11"/>
      <c r="D45" s="37">
        <f>SUM(D11:D44)</f>
        <v>0</v>
      </c>
      <c r="E45" s="38">
        <f aca="true" t="shared" si="0" ref="E45:Q45">SUM(E11:E44)</f>
        <v>0</v>
      </c>
      <c r="F45" s="37">
        <f t="shared" si="0"/>
        <v>0</v>
      </c>
      <c r="G45" s="38">
        <f t="shared" si="0"/>
        <v>0</v>
      </c>
      <c r="H45" s="37">
        <f t="shared" si="0"/>
        <v>0</v>
      </c>
      <c r="I45" s="38">
        <f t="shared" si="0"/>
        <v>0</v>
      </c>
      <c r="J45" s="37">
        <f t="shared" si="0"/>
        <v>0</v>
      </c>
      <c r="K45" s="38">
        <f t="shared" si="0"/>
        <v>0</v>
      </c>
      <c r="L45" s="37">
        <f t="shared" si="0"/>
        <v>0</v>
      </c>
      <c r="M45" s="38">
        <f t="shared" si="0"/>
        <v>0</v>
      </c>
      <c r="N45" s="37">
        <f t="shared" si="0"/>
        <v>0</v>
      </c>
      <c r="O45" s="38">
        <f t="shared" si="0"/>
        <v>0</v>
      </c>
      <c r="P45" s="98">
        <f t="shared" si="0"/>
        <v>0</v>
      </c>
      <c r="Q45" s="99">
        <f t="shared" si="0"/>
        <v>0</v>
      </c>
    </row>
    <row r="46" spans="1:21" ht="24" customHeight="1">
      <c r="A46" s="52"/>
      <c r="B46" s="15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</row>
    <row r="47" spans="1:21" ht="24" customHeight="1">
      <c r="A47" s="52"/>
      <c r="B47" s="15"/>
      <c r="C47" s="5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</row>
    <row r="48" spans="1:21" ht="24" customHeight="1">
      <c r="A48" s="52"/>
      <c r="B48" s="15"/>
      <c r="C48" s="5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</row>
    <row r="49" spans="1:21" ht="24" customHeight="1">
      <c r="A49" s="52"/>
      <c r="B49" s="15"/>
      <c r="C49" s="5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</row>
    <row r="50" spans="1:21" ht="24" customHeight="1">
      <c r="A50" s="52"/>
      <c r="B50" s="15"/>
      <c r="C50" s="55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</row>
    <row r="51" spans="1:21" ht="24" customHeight="1">
      <c r="A51" s="52"/>
      <c r="B51" s="15"/>
      <c r="C51" s="55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</row>
    <row r="52" ht="24" customHeight="1"/>
    <row r="53" spans="1:24" s="106" customFormat="1" ht="24" customHeight="1">
      <c r="A53" s="106" t="s">
        <v>74</v>
      </c>
      <c r="B53" s="138" t="s">
        <v>75</v>
      </c>
      <c r="C53" s="138"/>
      <c r="D53" s="138"/>
      <c r="E53" s="138"/>
      <c r="G53" s="106" t="s">
        <v>65</v>
      </c>
      <c r="H53" s="139" t="s">
        <v>76</v>
      </c>
      <c r="I53" s="139"/>
      <c r="J53" s="139"/>
      <c r="K53" s="139"/>
      <c r="L53" s="107"/>
      <c r="M53" s="107"/>
      <c r="P53" s="107"/>
      <c r="R53" s="107"/>
      <c r="T53" s="107"/>
      <c r="U53" s="107"/>
      <c r="V53" s="107"/>
      <c r="W53" s="107"/>
      <c r="X53" s="107"/>
    </row>
    <row r="54" spans="1:21" ht="24" customHeight="1">
      <c r="A54" s="52"/>
      <c r="B54" s="15"/>
      <c r="C54" s="5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</row>
    <row r="55" ht="24" customHeight="1" thickBot="1">
      <c r="W55" s="7"/>
    </row>
    <row r="56" spans="1:16" ht="24" customHeight="1">
      <c r="A56" s="3"/>
      <c r="B56" s="130" t="s">
        <v>5</v>
      </c>
      <c r="C56" s="131"/>
      <c r="D56" s="143">
        <v>42516</v>
      </c>
      <c r="E56" s="144"/>
      <c r="F56" s="145">
        <v>42551</v>
      </c>
      <c r="G56" s="146"/>
      <c r="H56" s="147">
        <v>42579</v>
      </c>
      <c r="I56" s="148"/>
      <c r="J56" s="149">
        <v>42614</v>
      </c>
      <c r="K56" s="150"/>
      <c r="L56" s="147">
        <v>42642</v>
      </c>
      <c r="M56" s="148"/>
      <c r="N56" s="147">
        <v>42670</v>
      </c>
      <c r="O56" s="148"/>
      <c r="P56" s="4"/>
    </row>
    <row r="57" spans="1:17" ht="24" customHeight="1">
      <c r="A57" s="17" t="s">
        <v>31</v>
      </c>
      <c r="B57" s="18" t="s">
        <v>33</v>
      </c>
      <c r="C57" s="19" t="s">
        <v>32</v>
      </c>
      <c r="D57" s="123" t="s">
        <v>33</v>
      </c>
      <c r="E57" s="124" t="s">
        <v>32</v>
      </c>
      <c r="F57" s="123" t="s">
        <v>33</v>
      </c>
      <c r="G57" s="124" t="s">
        <v>32</v>
      </c>
      <c r="H57" s="123" t="s">
        <v>33</v>
      </c>
      <c r="I57" s="124" t="s">
        <v>32</v>
      </c>
      <c r="J57" s="12" t="s">
        <v>33</v>
      </c>
      <c r="K57" s="13" t="s">
        <v>32</v>
      </c>
      <c r="L57" s="12" t="s">
        <v>33</v>
      </c>
      <c r="M57" s="13" t="s">
        <v>32</v>
      </c>
      <c r="N57" s="12" t="s">
        <v>33</v>
      </c>
      <c r="O57" s="13" t="s">
        <v>32</v>
      </c>
      <c r="P57" s="42" t="s">
        <v>10</v>
      </c>
      <c r="Q57" s="5" t="s">
        <v>11</v>
      </c>
    </row>
    <row r="58" spans="1:17" ht="24" customHeight="1">
      <c r="A58" s="162" t="s">
        <v>2</v>
      </c>
      <c r="B58" s="47">
        <v>2.9</v>
      </c>
      <c r="C58" s="74">
        <v>4.3</v>
      </c>
      <c r="D58" s="163" t="s">
        <v>14</v>
      </c>
      <c r="E58" s="164" t="s">
        <v>14</v>
      </c>
      <c r="F58" s="163" t="s">
        <v>14</v>
      </c>
      <c r="G58" s="164" t="s">
        <v>14</v>
      </c>
      <c r="H58" s="163" t="s">
        <v>14</v>
      </c>
      <c r="I58" s="164" t="s">
        <v>14</v>
      </c>
      <c r="J58" s="122"/>
      <c r="K58" s="165"/>
      <c r="L58" s="120"/>
      <c r="M58" s="121"/>
      <c r="N58" s="120"/>
      <c r="O58" s="121"/>
      <c r="P58" s="96">
        <f>J58+K58</f>
        <v>0</v>
      </c>
      <c r="Q58" s="97">
        <f>J58*B58+K58*C58</f>
        <v>0</v>
      </c>
    </row>
    <row r="59" spans="1:17" ht="24" customHeight="1">
      <c r="A59" s="166" t="s">
        <v>1</v>
      </c>
      <c r="B59" s="48">
        <v>2.9</v>
      </c>
      <c r="C59" s="76">
        <v>4.3</v>
      </c>
      <c r="D59" s="93" t="s">
        <v>14</v>
      </c>
      <c r="E59" s="105" t="s">
        <v>14</v>
      </c>
      <c r="F59" s="93" t="s">
        <v>14</v>
      </c>
      <c r="G59" s="105" t="s">
        <v>14</v>
      </c>
      <c r="H59" s="93" t="s">
        <v>14</v>
      </c>
      <c r="I59" s="105" t="s">
        <v>14</v>
      </c>
      <c r="J59" s="118"/>
      <c r="K59" s="167"/>
      <c r="L59" s="120"/>
      <c r="M59" s="121"/>
      <c r="N59" s="120"/>
      <c r="O59" s="121"/>
      <c r="P59" s="96">
        <f>J59+K59</f>
        <v>0</v>
      </c>
      <c r="Q59" s="97">
        <f>J59*B59+K59*C59</f>
        <v>0</v>
      </c>
    </row>
    <row r="60" spans="1:17" ht="24" customHeight="1">
      <c r="A60" s="166" t="s">
        <v>46</v>
      </c>
      <c r="B60" s="48">
        <v>2.9</v>
      </c>
      <c r="C60" s="76">
        <v>4.3</v>
      </c>
      <c r="D60" s="82"/>
      <c r="E60" s="105" t="s">
        <v>14</v>
      </c>
      <c r="F60" s="82"/>
      <c r="G60" s="105" t="s">
        <v>14</v>
      </c>
      <c r="H60" s="168"/>
      <c r="I60" s="119"/>
      <c r="J60" s="120"/>
      <c r="K60" s="121"/>
      <c r="L60" s="120"/>
      <c r="M60" s="121"/>
      <c r="N60" s="120"/>
      <c r="O60" s="121"/>
      <c r="P60" s="96">
        <f>D60+F60+H60+I60</f>
        <v>0</v>
      </c>
      <c r="Q60" s="97">
        <f>I60*C60+(D60+F60+H60)*B60</f>
        <v>0</v>
      </c>
    </row>
    <row r="61" spans="1:17" ht="24" customHeight="1">
      <c r="A61" s="169" t="s">
        <v>12</v>
      </c>
      <c r="B61" s="51">
        <v>2.9</v>
      </c>
      <c r="C61" s="77">
        <v>4.3</v>
      </c>
      <c r="D61" s="90"/>
      <c r="E61" s="91"/>
      <c r="F61" s="90"/>
      <c r="G61" s="91"/>
      <c r="H61" s="90"/>
      <c r="I61" s="91"/>
      <c r="J61" s="90"/>
      <c r="K61" s="91"/>
      <c r="L61" s="90"/>
      <c r="M61" s="91"/>
      <c r="N61" s="170"/>
      <c r="O61" s="171"/>
      <c r="P61" s="101">
        <f>SUM(D61:O61)</f>
        <v>0</v>
      </c>
      <c r="Q61" s="35">
        <f>(D61+F61+H61+J61+L61+N61)*B61+(E61+G61+I61+K61+M61+O61)*C61</f>
        <v>0</v>
      </c>
    </row>
    <row r="62" spans="1:17" ht="24" customHeight="1">
      <c r="A62" s="172" t="s">
        <v>60</v>
      </c>
      <c r="B62" s="50">
        <v>3.4</v>
      </c>
      <c r="C62" s="102">
        <v>5.3</v>
      </c>
      <c r="D62" s="173"/>
      <c r="E62" s="160"/>
      <c r="F62" s="120"/>
      <c r="G62" s="121"/>
      <c r="H62" s="120"/>
      <c r="I62" s="121"/>
      <c r="J62" s="120"/>
      <c r="K62" s="121"/>
      <c r="L62" s="120"/>
      <c r="M62" s="121"/>
      <c r="N62" s="120"/>
      <c r="O62" s="121"/>
      <c r="P62" s="96">
        <f>D62+E62</f>
        <v>0</v>
      </c>
      <c r="Q62" s="97">
        <f>D62*B62+E62*C62</f>
        <v>0</v>
      </c>
    </row>
    <row r="63" spans="1:17" ht="24" customHeight="1">
      <c r="A63" s="172" t="s">
        <v>30</v>
      </c>
      <c r="B63" s="48">
        <v>3.4</v>
      </c>
      <c r="C63" s="75">
        <v>5.3</v>
      </c>
      <c r="D63" s="93" t="s">
        <v>14</v>
      </c>
      <c r="E63" s="105" t="s">
        <v>14</v>
      </c>
      <c r="F63" s="168"/>
      <c r="G63" s="119"/>
      <c r="H63" s="120"/>
      <c r="I63" s="121"/>
      <c r="J63" s="120"/>
      <c r="K63" s="121"/>
      <c r="L63" s="120"/>
      <c r="M63" s="121"/>
      <c r="N63" s="120"/>
      <c r="O63" s="121"/>
      <c r="P63" s="96">
        <f>SUM(F63:G63)</f>
        <v>0</v>
      </c>
      <c r="Q63" s="97">
        <f>F63*B63+G63*C63</f>
        <v>0</v>
      </c>
    </row>
    <row r="64" spans="1:17" ht="24" customHeight="1">
      <c r="A64" s="172" t="s">
        <v>3</v>
      </c>
      <c r="B64" s="48">
        <v>3.4</v>
      </c>
      <c r="C64" s="75">
        <v>5.3</v>
      </c>
      <c r="D64" s="93" t="s">
        <v>14</v>
      </c>
      <c r="E64" s="105" t="s">
        <v>14</v>
      </c>
      <c r="F64" s="93" t="s">
        <v>14</v>
      </c>
      <c r="G64" s="105" t="s">
        <v>14</v>
      </c>
      <c r="H64" s="93" t="s">
        <v>14</v>
      </c>
      <c r="I64" s="105" t="s">
        <v>14</v>
      </c>
      <c r="J64" s="93" t="s">
        <v>14</v>
      </c>
      <c r="K64" s="105" t="s">
        <v>14</v>
      </c>
      <c r="L64" s="93" t="s">
        <v>14</v>
      </c>
      <c r="M64" s="105" t="s">
        <v>14</v>
      </c>
      <c r="N64" s="93" t="s">
        <v>14</v>
      </c>
      <c r="O64" s="105" t="s">
        <v>14</v>
      </c>
      <c r="P64" s="36"/>
      <c r="Q64" s="34"/>
    </row>
    <row r="65" spans="1:17" ht="24" customHeight="1">
      <c r="A65" s="172" t="s">
        <v>41</v>
      </c>
      <c r="B65" s="48">
        <v>3.4</v>
      </c>
      <c r="C65" s="75">
        <v>5.3</v>
      </c>
      <c r="D65" s="82"/>
      <c r="E65" s="105" t="s">
        <v>14</v>
      </c>
      <c r="F65" s="168"/>
      <c r="G65" s="119"/>
      <c r="H65" s="120"/>
      <c r="I65" s="121"/>
      <c r="J65" s="120"/>
      <c r="K65" s="121"/>
      <c r="L65" s="120"/>
      <c r="M65" s="121"/>
      <c r="N65" s="120"/>
      <c r="O65" s="121"/>
      <c r="P65" s="96">
        <f>D65+F65+G65</f>
        <v>0</v>
      </c>
      <c r="Q65" s="97">
        <f>(D65+F65)*B65+G65*C65</f>
        <v>0</v>
      </c>
    </row>
    <row r="66" spans="1:17" ht="24" customHeight="1">
      <c r="A66" s="172" t="s">
        <v>53</v>
      </c>
      <c r="B66" s="48">
        <v>3.4</v>
      </c>
      <c r="C66" s="75">
        <v>5.3</v>
      </c>
      <c r="D66" s="93" t="s">
        <v>14</v>
      </c>
      <c r="E66" s="105" t="s">
        <v>14</v>
      </c>
      <c r="F66" s="168"/>
      <c r="G66" s="119"/>
      <c r="H66" s="120"/>
      <c r="I66" s="121"/>
      <c r="J66" s="120"/>
      <c r="K66" s="121"/>
      <c r="L66" s="120"/>
      <c r="M66" s="121"/>
      <c r="N66" s="120"/>
      <c r="O66" s="121"/>
      <c r="P66" s="96">
        <f>SUM(F66:G66)</f>
        <v>0</v>
      </c>
      <c r="Q66" s="97">
        <f>F66*B66+G66*C66</f>
        <v>0</v>
      </c>
    </row>
    <row r="67" spans="1:17" ht="24" customHeight="1">
      <c r="A67" s="172" t="s">
        <v>42</v>
      </c>
      <c r="B67" s="48">
        <v>3.4</v>
      </c>
      <c r="C67" s="75">
        <v>5.3</v>
      </c>
      <c r="D67" s="84"/>
      <c r="E67" s="83"/>
      <c r="F67" s="168"/>
      <c r="G67" s="119"/>
      <c r="H67" s="120"/>
      <c r="I67" s="121"/>
      <c r="J67" s="120"/>
      <c r="K67" s="121"/>
      <c r="L67" s="120"/>
      <c r="M67" s="121"/>
      <c r="N67" s="120"/>
      <c r="O67" s="121"/>
      <c r="P67" s="96">
        <f>SUM(D67:G67)</f>
        <v>0</v>
      </c>
      <c r="Q67" s="97">
        <f>(D67+F67)*B67+(E67+G67)*C67</f>
        <v>0</v>
      </c>
    </row>
    <row r="68" spans="1:17" ht="24" customHeight="1">
      <c r="A68" s="172" t="s">
        <v>34</v>
      </c>
      <c r="B68" s="48">
        <v>3.4</v>
      </c>
      <c r="C68" s="75">
        <v>5.3</v>
      </c>
      <c r="D68" s="93" t="s">
        <v>14</v>
      </c>
      <c r="E68" s="83"/>
      <c r="F68" s="168"/>
      <c r="G68" s="119"/>
      <c r="H68" s="120"/>
      <c r="I68" s="121"/>
      <c r="J68" s="120"/>
      <c r="K68" s="121"/>
      <c r="L68" s="120"/>
      <c r="M68" s="121"/>
      <c r="N68" s="120"/>
      <c r="O68" s="121"/>
      <c r="P68" s="96">
        <f>E68+F68+G68</f>
        <v>0</v>
      </c>
      <c r="Q68" s="97">
        <f>F68*B68+(E68+G68)*C68</f>
        <v>0</v>
      </c>
    </row>
    <row r="69" spans="1:17" ht="24" customHeight="1">
      <c r="A69" s="172" t="s">
        <v>0</v>
      </c>
      <c r="B69" s="48">
        <v>3.4</v>
      </c>
      <c r="C69" s="75">
        <v>5.3</v>
      </c>
      <c r="D69" s="82"/>
      <c r="E69" s="105" t="s">
        <v>14</v>
      </c>
      <c r="F69" s="82"/>
      <c r="G69" s="105" t="s">
        <v>14</v>
      </c>
      <c r="H69" s="82"/>
      <c r="I69" s="105" t="s">
        <v>14</v>
      </c>
      <c r="J69" s="168"/>
      <c r="K69" s="119"/>
      <c r="L69" s="120"/>
      <c r="M69" s="121"/>
      <c r="N69" s="120"/>
      <c r="O69" s="121"/>
      <c r="P69" s="36">
        <f>D69+F69+H69+J69+K69</f>
        <v>0</v>
      </c>
      <c r="Q69" s="174">
        <f>(D69+F69+H69+J69)*B69+K69*C69</f>
        <v>0</v>
      </c>
    </row>
    <row r="70" spans="1:17" ht="24" customHeight="1">
      <c r="A70" s="166" t="s">
        <v>48</v>
      </c>
      <c r="B70" s="48">
        <v>3.4</v>
      </c>
      <c r="C70" s="75">
        <v>5.3</v>
      </c>
      <c r="D70" s="93" t="s">
        <v>14</v>
      </c>
      <c r="E70" s="105" t="s">
        <v>14</v>
      </c>
      <c r="F70" s="93" t="s">
        <v>14</v>
      </c>
      <c r="G70" s="105" t="s">
        <v>14</v>
      </c>
      <c r="H70" s="93" t="s">
        <v>14</v>
      </c>
      <c r="I70" s="105" t="s">
        <v>14</v>
      </c>
      <c r="J70" s="93" t="s">
        <v>14</v>
      </c>
      <c r="K70" s="105" t="s">
        <v>14</v>
      </c>
      <c r="L70" s="168"/>
      <c r="M70" s="119"/>
      <c r="N70" s="120"/>
      <c r="O70" s="121"/>
      <c r="P70" s="96">
        <f>L70+M70</f>
        <v>0</v>
      </c>
      <c r="Q70" s="97">
        <f>L70*B70+M70*C70</f>
        <v>0</v>
      </c>
    </row>
    <row r="71" spans="1:17" ht="24" customHeight="1">
      <c r="A71" s="172" t="s">
        <v>9</v>
      </c>
      <c r="B71" s="48">
        <v>3.4</v>
      </c>
      <c r="C71" s="75">
        <v>5.3</v>
      </c>
      <c r="D71" s="168"/>
      <c r="E71" s="119"/>
      <c r="F71" s="120"/>
      <c r="G71" s="121"/>
      <c r="H71" s="120"/>
      <c r="I71" s="121"/>
      <c r="J71" s="120"/>
      <c r="K71" s="121"/>
      <c r="L71" s="120"/>
      <c r="M71" s="121"/>
      <c r="N71" s="120"/>
      <c r="O71" s="121"/>
      <c r="P71" s="96">
        <f>D71+E71</f>
        <v>0</v>
      </c>
      <c r="Q71" s="97">
        <f>D71*B71+E71*C71</f>
        <v>0</v>
      </c>
    </row>
    <row r="72" spans="1:17" ht="24" customHeight="1">
      <c r="A72" s="166" t="s">
        <v>54</v>
      </c>
      <c r="B72" s="49">
        <v>3.4</v>
      </c>
      <c r="C72" s="79">
        <v>5.3</v>
      </c>
      <c r="D72" s="90"/>
      <c r="E72" s="91"/>
      <c r="F72" s="175"/>
      <c r="G72" s="171"/>
      <c r="H72" s="120"/>
      <c r="I72" s="121"/>
      <c r="J72" s="120"/>
      <c r="K72" s="121"/>
      <c r="L72" s="120"/>
      <c r="M72" s="121"/>
      <c r="N72" s="120"/>
      <c r="O72" s="121"/>
      <c r="P72" s="96">
        <f>SUM(D72:G72)</f>
        <v>0</v>
      </c>
      <c r="Q72" s="97">
        <f>(D72+F72)*B72+(E72+G72)*C72</f>
        <v>0</v>
      </c>
    </row>
    <row r="73" spans="1:17" ht="24" customHeight="1" thickBot="1">
      <c r="A73" s="20" t="s">
        <v>21</v>
      </c>
      <c r="B73" s="6"/>
      <c r="C73" s="80"/>
      <c r="D73" s="78">
        <f aca="true" t="shared" si="1" ref="D73:Q73">SUM(D58:D72)</f>
        <v>0</v>
      </c>
      <c r="E73" s="78">
        <f t="shared" si="1"/>
        <v>0</v>
      </c>
      <c r="F73" s="78">
        <f t="shared" si="1"/>
        <v>0</v>
      </c>
      <c r="G73" s="78">
        <f t="shared" si="1"/>
        <v>0</v>
      </c>
      <c r="H73" s="78">
        <f t="shared" si="1"/>
        <v>0</v>
      </c>
      <c r="I73" s="78">
        <f t="shared" si="1"/>
        <v>0</v>
      </c>
      <c r="J73" s="78">
        <f t="shared" si="1"/>
        <v>0</v>
      </c>
      <c r="K73" s="78">
        <f t="shared" si="1"/>
        <v>0</v>
      </c>
      <c r="L73" s="78">
        <f t="shared" si="1"/>
        <v>0</v>
      </c>
      <c r="M73" s="78">
        <f t="shared" si="1"/>
        <v>0</v>
      </c>
      <c r="N73" s="78">
        <f t="shared" si="1"/>
        <v>0</v>
      </c>
      <c r="O73" s="78">
        <f t="shared" si="1"/>
        <v>0</v>
      </c>
      <c r="P73" s="78">
        <f t="shared" si="1"/>
        <v>0</v>
      </c>
      <c r="Q73" s="95">
        <f t="shared" si="1"/>
        <v>0</v>
      </c>
    </row>
    <row r="74" spans="1:21" ht="24" customHeight="1">
      <c r="A74" s="52"/>
      <c r="B74" s="15"/>
      <c r="C74" s="55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</row>
    <row r="75" ht="24" customHeight="1">
      <c r="W75" s="7"/>
    </row>
    <row r="76" spans="1:23" s="31" customFormat="1" ht="24" customHeight="1">
      <c r="A76" s="41"/>
      <c r="B76" s="41"/>
      <c r="C76" s="30"/>
      <c r="H76" s="41"/>
      <c r="K76" s="29"/>
      <c r="L76" s="29"/>
      <c r="O76" s="29"/>
      <c r="Q76" s="29"/>
      <c r="S76" s="29"/>
      <c r="T76" s="29"/>
      <c r="U76" s="29"/>
      <c r="V76" s="29"/>
      <c r="W76" s="29"/>
    </row>
    <row r="77" spans="1:23" s="31" customFormat="1" ht="24" customHeight="1">
      <c r="A77" s="41"/>
      <c r="B77" s="41"/>
      <c r="C77" s="30"/>
      <c r="H77" s="41"/>
      <c r="K77" s="29"/>
      <c r="L77" s="29"/>
      <c r="O77" s="29"/>
      <c r="Q77" s="29"/>
      <c r="S77" s="29"/>
      <c r="T77" s="29"/>
      <c r="U77" s="29"/>
      <c r="V77" s="29"/>
      <c r="W77" s="29"/>
    </row>
    <row r="78" spans="1:10" ht="24" customHeight="1">
      <c r="A78" s="1"/>
      <c r="B78" s="16"/>
      <c r="C78" s="15"/>
      <c r="D78" s="14"/>
      <c r="E78" s="14"/>
      <c r="F78" s="14"/>
      <c r="G78" s="14"/>
      <c r="H78" s="14"/>
      <c r="I78" s="7"/>
      <c r="J78" s="7"/>
    </row>
    <row r="79" spans="1:12" ht="24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1:21" ht="24" customHeight="1">
      <c r="A80" s="52"/>
      <c r="B80" s="15"/>
      <c r="C80" s="55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</row>
    <row r="81" spans="1:21" ht="24" customHeight="1">
      <c r="A81" s="52"/>
      <c r="B81" s="15"/>
      <c r="C81" s="55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4"/>
    </row>
    <row r="82" ht="24" customHeight="1" thickBot="1">
      <c r="W82" s="7"/>
    </row>
    <row r="83" spans="1:11" ht="24" customHeight="1">
      <c r="A83" s="25" t="s">
        <v>15</v>
      </c>
      <c r="B83" s="21"/>
      <c r="C83" s="39">
        <f>Q45</f>
        <v>0</v>
      </c>
      <c r="E83" s="60" t="s">
        <v>22</v>
      </c>
      <c r="F83" s="32"/>
      <c r="G83" s="61" t="s">
        <v>43</v>
      </c>
      <c r="H83" s="61"/>
      <c r="I83" s="61"/>
      <c r="J83" s="61"/>
      <c r="K83" s="62"/>
    </row>
    <row r="84" spans="1:11" ht="24" customHeight="1">
      <c r="A84" s="26"/>
      <c r="B84" s="22"/>
      <c r="C84" s="9"/>
      <c r="E84" s="63"/>
      <c r="F84" s="7"/>
      <c r="G84" s="7"/>
      <c r="H84" s="7" t="s">
        <v>40</v>
      </c>
      <c r="I84" s="7"/>
      <c r="J84" s="7"/>
      <c r="K84" s="45"/>
    </row>
    <row r="85" spans="1:11" ht="24" customHeight="1">
      <c r="A85" s="27" t="s">
        <v>16</v>
      </c>
      <c r="B85" s="22"/>
      <c r="C85" s="40">
        <f>Q73</f>
        <v>0</v>
      </c>
      <c r="E85" s="64" t="s">
        <v>28</v>
      </c>
      <c r="F85" s="7"/>
      <c r="G85" s="7"/>
      <c r="H85" s="7"/>
      <c r="I85" s="7"/>
      <c r="J85" s="7"/>
      <c r="K85" s="45"/>
    </row>
    <row r="86" spans="1:11" ht="24" customHeight="1">
      <c r="A86" s="26"/>
      <c r="B86" s="22"/>
      <c r="C86" s="9"/>
      <c r="E86" s="65"/>
      <c r="F86" s="33"/>
      <c r="G86" s="33"/>
      <c r="H86" s="33"/>
      <c r="I86" s="33"/>
      <c r="J86" s="33"/>
      <c r="K86" s="44"/>
    </row>
    <row r="87" spans="1:12" ht="24" customHeight="1" thickBot="1">
      <c r="A87" s="27"/>
      <c r="B87" s="23"/>
      <c r="C87" s="73"/>
      <c r="E87" s="33"/>
      <c r="F87" s="33"/>
      <c r="G87" s="33"/>
      <c r="H87" s="33"/>
      <c r="I87" s="66"/>
      <c r="J87" s="33"/>
      <c r="K87" s="33"/>
      <c r="L87" s="71"/>
    </row>
    <row r="88" spans="1:12" ht="24" customHeight="1">
      <c r="A88" s="28"/>
      <c r="B88" s="21"/>
      <c r="C88" s="8"/>
      <c r="E88" s="127" t="s">
        <v>23</v>
      </c>
      <c r="F88" s="128"/>
      <c r="G88" s="128"/>
      <c r="H88" s="128"/>
      <c r="I88" s="128"/>
      <c r="J88" s="128"/>
      <c r="K88" s="129"/>
      <c r="L88" s="72"/>
    </row>
    <row r="89" spans="1:12" ht="24" customHeight="1">
      <c r="A89" s="27" t="s">
        <v>17</v>
      </c>
      <c r="B89" s="22"/>
      <c r="C89" s="40">
        <f>C83+C85</f>
        <v>0</v>
      </c>
      <c r="E89" s="63"/>
      <c r="F89" s="67" t="s">
        <v>24</v>
      </c>
      <c r="G89" s="7"/>
      <c r="H89" s="68" t="s">
        <v>26</v>
      </c>
      <c r="I89" s="7"/>
      <c r="J89" s="7"/>
      <c r="K89" s="45"/>
      <c r="L89" s="7"/>
    </row>
    <row r="90" spans="1:12" ht="24" customHeight="1" thickBot="1">
      <c r="A90" s="24"/>
      <c r="B90" s="23"/>
      <c r="C90" s="10"/>
      <c r="E90" s="65"/>
      <c r="F90" s="69" t="s">
        <v>27</v>
      </c>
      <c r="G90" s="33"/>
      <c r="H90" s="70" t="s">
        <v>25</v>
      </c>
      <c r="I90" s="33"/>
      <c r="J90" s="33"/>
      <c r="K90" s="44"/>
      <c r="L90" s="7"/>
    </row>
    <row r="91" spans="1:9" ht="17.25">
      <c r="A91" s="46"/>
      <c r="B91" s="15"/>
      <c r="C91" s="14"/>
      <c r="D91" s="14"/>
      <c r="E91" s="14"/>
      <c r="F91" s="14"/>
      <c r="G91" s="14"/>
      <c r="H91" s="7"/>
      <c r="I91" s="7"/>
    </row>
    <row r="92" spans="1:9" ht="16.5">
      <c r="A92" s="16"/>
      <c r="B92" s="15"/>
      <c r="C92" s="14"/>
      <c r="D92" s="14"/>
      <c r="E92" s="14"/>
      <c r="F92" s="14"/>
      <c r="G92" s="14"/>
      <c r="H92" s="7"/>
      <c r="I92" s="7"/>
    </row>
    <row r="93" spans="1:8" ht="15.75">
      <c r="A93" s="43"/>
      <c r="B93" s="43"/>
      <c r="C93" s="43"/>
      <c r="D93" s="43"/>
      <c r="E93" s="43"/>
      <c r="F93" s="43"/>
      <c r="G93" s="43"/>
      <c r="H93" s="43"/>
    </row>
  </sheetData>
  <sheetProtection/>
  <mergeCells count="19">
    <mergeCell ref="J56:K56"/>
    <mergeCell ref="L56:M56"/>
    <mergeCell ref="N56:O56"/>
    <mergeCell ref="B56:C56"/>
    <mergeCell ref="D56:E56"/>
    <mergeCell ref="F56:G56"/>
    <mergeCell ref="H56:I56"/>
    <mergeCell ref="L9:M9"/>
    <mergeCell ref="N9:O9"/>
    <mergeCell ref="B53:E53"/>
    <mergeCell ref="H53:K53"/>
    <mergeCell ref="D9:E9"/>
    <mergeCell ref="F9:G9"/>
    <mergeCell ref="H9:I9"/>
    <mergeCell ref="J9:K9"/>
    <mergeCell ref="A3:D3"/>
    <mergeCell ref="H3:L4"/>
    <mergeCell ref="E88:K88"/>
    <mergeCell ref="B9:C9"/>
  </mergeCells>
  <dataValidations count="1">
    <dataValidation type="whole" allowBlank="1" showInputMessage="1" showErrorMessage="1" errorTitle="Erreur de saisie" error="Indiquer le nombre de pots voulus" sqref="D58:O72 D11:O44">
      <formula1>0</formula1>
      <formula2>20</formula2>
    </dataValidation>
  </dataValidations>
  <printOptions horizontalCentered="1" verticalCentered="1"/>
  <pageMargins left="0.2755905511811024" right="0.15748031496062992" top="0.1968503937007874" bottom="0.1968503937007874" header="0.1968503937007874" footer="0.1968503937007874"/>
  <pageSetup fitToHeight="2" fitToWidth="1" horizontalDpi="600" verticalDpi="6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Raplouf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</dc:creator>
  <cp:keywords/>
  <dc:description/>
  <cp:lastModifiedBy>G</cp:lastModifiedBy>
  <cp:lastPrinted>2016-05-13T06:58:58Z</cp:lastPrinted>
  <dcterms:created xsi:type="dcterms:W3CDTF">2010-04-05T18:26:20Z</dcterms:created>
  <dcterms:modified xsi:type="dcterms:W3CDTF">2016-05-13T06:59:45Z</dcterms:modified>
  <cp:category/>
  <cp:version/>
  <cp:contentType/>
  <cp:contentStatus/>
</cp:coreProperties>
</file>